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00"/>
  </bookViews>
  <sheets>
    <sheet name="Executivo Royalti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no2003">#REF!</definedName>
    <definedName name="_fpm2005">[4]BASE!#REF!</definedName>
    <definedName name="_fpm2006">[4]BASE!#REF!</definedName>
    <definedName name="_fpm2007">[4]BASE!#REF!</definedName>
    <definedName name="_fpm2008">[4]BASE!#REF!</definedName>
    <definedName name="_fpm2009">[4]BASE!#REF!</definedName>
    <definedName name="_lk2005">[4]BASE!#REF!</definedName>
    <definedName name="_lk2006">[4]BASE!#REF!</definedName>
    <definedName name="_lk2007">[4]BASE!#REF!</definedName>
    <definedName name="_lk2008">[4]BASE!#REF!</definedName>
    <definedName name="_lk2009">[4]BASE!#REF!</definedName>
    <definedName name="_tab1">[6]INDICES!$A$7:$H$12</definedName>
    <definedName name="A_FUNDORIO">[1]A_FUNDORIO!#REF!</definedName>
    <definedName name="A_IPP">[1]A_IPP!#REF!</definedName>
    <definedName name="A_PREVIRIO">[1]A_PREVIRIO!#REF!</definedName>
    <definedName name="A_RIOARTE">[1]A_RIOARTE!#REF!</definedName>
    <definedName name="A_SMTU">[1]A_SMTU!#REF!</definedName>
    <definedName name="Ações">#REF!</definedName>
    <definedName name="anos">#REF!</definedName>
    <definedName name="_xlnm.Print_Area" localSheetId="0">'Executivo Royaltie'!$A$1:$O$44</definedName>
    <definedName name="bimestral">[2]Plano!$A$4000:$F$5999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[3]TesMetasMes!$O$10:$O$102</definedName>
    <definedName name="codA">[3]OFtesMetasMes!$O$10:$O$35</definedName>
    <definedName name="CritEx">#REF!</definedName>
    <definedName name="dd">#REF!</definedName>
    <definedName name="DespAcao">#REF!</definedName>
    <definedName name="DespElem">#REF!</definedName>
    <definedName name="Detalhes_do_Demonstrativo_MDE">#REF!</definedName>
    <definedName name="DIRETA">#REF!</definedName>
    <definedName name="DIRETA1">#REF!</definedName>
    <definedName name="DIRETAS">[1]DIRETA!$A$122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_IMPRENSA">[1]E_IMPRENSA!#REF!</definedName>
    <definedName name="E_IPLAN">#REF!</definedName>
    <definedName name="E_MULTIRIO">[1]E_MULTIRIO!#REF!</definedName>
    <definedName name="E_RIOCOP">[1]E_RIOCOP!#REF!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>[1]F_ESPORTES!#REF!</definedName>
    <definedName name="F_FUNDACAORIO">[1]F_FUNDACAORIO!#REF!</definedName>
    <definedName name="F_FUNLAR">[1]F_FUNLAR!#REF!</definedName>
    <definedName name="F_GEORIO">[1]F_GEORIO!#REF!</definedName>
    <definedName name="F_JGOULART">[1]F_JGOULART!#REF!</definedName>
    <definedName name="F_PEJ">[1]F_PEJ!#REF!</definedName>
    <definedName name="F_PLANETARIO">[1]F_PLANETARIO!#REF!</definedName>
    <definedName name="F_RIOAGUAS">[1]F_RIOAGUAS!#REF!</definedName>
    <definedName name="F_RIOZOO">[1]F_RIOZOO!#REF!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Ganhos_e_perdas_de_receita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[4]BASE!#REF!</definedName>
    <definedName name="icms2006">[4]BASE!#REF!</definedName>
    <definedName name="icms2007">[4]BASE!#REF!</definedName>
    <definedName name="icms2008">[4]BASE!#REF!</definedName>
    <definedName name="icms2009">[4]BASE!#REF!</definedName>
    <definedName name="inativos">#REF!</definedName>
    <definedName name="ipiex2005">[4]BASE!#REF!</definedName>
    <definedName name="ipiex2006">[4]BASE!#REF!</definedName>
    <definedName name="ipiex2007">[4]BASE!#REF!</definedName>
    <definedName name="ipiex2008">[4]BASE!#REF!</definedName>
    <definedName name="ipiex2009">[4]BASE!#REF!</definedName>
    <definedName name="LiqAteBimAnt">#REF!</definedName>
    <definedName name="LiqAteBimestre">#REF!</definedName>
    <definedName name="LiqNoBim">#REF!</definedName>
    <definedName name="M_CETRIO">[1]M_CETRIO!#REF!</definedName>
    <definedName name="M_COMLURB">[1]M_COMLURB!#REF!</definedName>
    <definedName name="M_GUARDA">[1]M_GUARDA!#REF!</definedName>
    <definedName name="M_RIOTUR">[1]M_RIOTUR!#REF!</definedName>
    <definedName name="mensal">[2]Plano!$A$2:$G$2000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'[5]5030F'!$AB$44</definedName>
    <definedName name="ofcontpatr">'[5]5030F'!$AB$47</definedName>
    <definedName name="ofcontserv">'[5]5030F'!$AB$59</definedName>
    <definedName name="offfundef">'[5]5030F'!$AB$748</definedName>
    <definedName name="offpm">'[5]5030F'!$AB$314</definedName>
    <definedName name="offundef">'[5]5030F'!$AB$394</definedName>
    <definedName name="oficms">'[5]5030F'!$AB$378</definedName>
    <definedName name="ofind">'[5]5030F'!$AB$198</definedName>
    <definedName name="ofiptu">'[5]5030F'!$AB$9</definedName>
    <definedName name="ofipva">'[5]5030F'!$AB$380</definedName>
    <definedName name="ofiss">'[5]5030F'!$AB$15</definedName>
    <definedName name="ofitbi">'[5]5030F'!$AB$12</definedName>
    <definedName name="oforc">'[5]5030F'!$AB$472</definedName>
    <definedName name="ofort">'[5]5030F'!$AB$19</definedName>
    <definedName name="ofpat">'[5]5030F'!$AB$79</definedName>
    <definedName name="ofserv">'[5]5030F'!$AB$208</definedName>
    <definedName name="oftransf">'[5]5030F'!$AB$310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'[5]5030F'!$AA$44</definedName>
    <definedName name="tcontpatr">'[5]5030F'!$AA$47</definedName>
    <definedName name="tcontserv">'[5]5030F'!$AA$59</definedName>
    <definedName name="tffundef">'[5]5030F'!$AA$748</definedName>
    <definedName name="tfpm">'[5]5030F'!$AA$314</definedName>
    <definedName name="tfundef">'[5]5030F'!$AA$394</definedName>
    <definedName name="ticms">'[5]5030F'!$AA$378</definedName>
    <definedName name="tind">'[5]5030F'!$AA$198</definedName>
    <definedName name="tiptu">'[5]5030F'!$AA$9</definedName>
    <definedName name="tipva">'[5]5030F'!$AA$380</definedName>
    <definedName name="tiss">'[5]5030F'!$AA$15</definedName>
    <definedName name="titbi">'[5]5030F'!$AA$12</definedName>
    <definedName name="torc">'[5]5030F'!$AA$472</definedName>
    <definedName name="tort">'[5]5030F'!$AA$19</definedName>
    <definedName name="tpat">'[5]5030F'!$AA$79</definedName>
    <definedName name="tserv">'[5]5030F'!$AA$208</definedName>
    <definedName name="ttransf">'[5]5030F'!$AA$310</definedName>
    <definedName name="xxx" localSheetId="0">#REF!,#REF!</definedName>
    <definedName name="xxx">#REF!,#REF!</definedName>
    <definedName name="xxxx">#REF!,#REF!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/>
  <c r="O41"/>
  <c r="O40"/>
  <c r="L37"/>
  <c r="L39"/>
  <c r="L26"/>
  <c r="D26"/>
  <c r="O26"/>
  <c r="J26"/>
  <c r="B26"/>
  <c r="O21"/>
  <c r="J17"/>
  <c r="H17"/>
  <c r="B17"/>
  <c r="O17"/>
  <c r="M12"/>
  <c r="L12"/>
  <c r="K12"/>
  <c r="J12"/>
  <c r="I12"/>
  <c r="H12"/>
  <c r="G12"/>
  <c r="F12"/>
  <c r="E12"/>
  <c r="D12"/>
  <c r="C12"/>
  <c r="B12"/>
  <c r="A6"/>
  <c r="O16" l="1"/>
  <c r="O31" s="1"/>
  <c r="M26"/>
  <c r="L40"/>
  <c r="L41"/>
  <c r="J21"/>
  <c r="J16" s="1"/>
  <c r="J31" s="1"/>
  <c r="K17"/>
  <c r="L21"/>
  <c r="L17"/>
  <c r="C17"/>
  <c r="N20"/>
  <c r="F21"/>
  <c r="G21"/>
  <c r="E26"/>
  <c r="G17"/>
  <c r="D21" l="1"/>
  <c r="L16"/>
  <c r="L31" s="1"/>
  <c r="I26"/>
  <c r="D17"/>
  <c r="K26"/>
  <c r="N21"/>
  <c r="B21"/>
  <c r="B16" s="1"/>
  <c r="M17"/>
  <c r="H21"/>
  <c r="H16" s="1"/>
  <c r="H26"/>
  <c r="E17"/>
  <c r="K21"/>
  <c r="K16" s="1"/>
  <c r="C26"/>
  <c r="N26"/>
  <c r="G26"/>
  <c r="I21"/>
  <c r="F17"/>
  <c r="F16" s="1"/>
  <c r="M21"/>
  <c r="I17"/>
  <c r="G16"/>
  <c r="C21"/>
  <c r="C16" s="1"/>
  <c r="C31" s="1"/>
  <c r="F26"/>
  <c r="E21"/>
  <c r="K31" l="1"/>
  <c r="D16"/>
  <c r="D31" s="1"/>
  <c r="I16"/>
  <c r="I31" s="1"/>
  <c r="B31"/>
  <c r="N17"/>
  <c r="E16"/>
  <c r="E31" s="1"/>
  <c r="H31"/>
  <c r="G31"/>
  <c r="F31"/>
  <c r="M16"/>
  <c r="M31" s="1"/>
  <c r="N16" l="1"/>
  <c r="N31" s="1"/>
  <c r="L38" s="1"/>
  <c r="O38" s="1"/>
</calcChain>
</file>

<file path=xl/sharedStrings.xml><?xml version="1.0" encoding="utf-8"?>
<sst xmlns="http://schemas.openxmlformats.org/spreadsheetml/2006/main" count="50" uniqueCount="48">
  <si>
    <t>PREFEITURA DA CIDADE DO RIO DE JANEIRO - PODER EXECUTIVO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</si>
  <si>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</si>
  <si>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</si>
  <si>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</si>
  <si>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</si>
  <si>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</si>
  <si>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</si>
  <si>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</si>
  <si>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</si>
  <si>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</si>
  <si>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</si>
  <si>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</si>
  <si>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</si>
  <si>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</si>
  <si>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</si>
  <si>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</si>
  <si>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</si>
  <si>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</si>
  <si>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</si>
  <si>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</si>
  <si>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</si>
  <si>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</si>
  <si>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</si>
  <si>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</si>
  <si>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</si>
  <si>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</si>
  <si>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</si>
  <si>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 (§ 1º do art. 18 da LRF)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</si>
  <si>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</si>
  <si>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</si>
  <si>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</si>
  <si>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</si>
  <si>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</si>
  <si>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</si>
  <si>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</si>
  <si>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</si>
  <si>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>% SOBRE A RCL AJUSTADA</t>
  </si>
  <si>
    <t>RECEITA CORRENTE LÍQUIDA - RCL (IV)</t>
  </si>
  <si>
    <t>-</t>
  </si>
  <si>
    <t xml:space="preserve">(-) Transferências obrigatórias da União relativas às emendas individuais (art. 166-A, § 1º, da CF) (V) </t>
  </si>
  <si>
    <t xml:space="preserve">(-) Transferências obrigatórias da União relativas às emendas de bancada (art. 166, § 16 da CF) (VI)  </t>
  </si>
  <si>
    <t>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</si>
  <si>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</si>
  <si>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</si>
  <si>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</si>
  <si>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</si>
  <si>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1)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</si>
  <si>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2) ) Nesta Linha não estão computadas as despesas financiadas pelos valores repassados ao Fundo de Previdência do Município do Rio de Janeiro (FUNPREVI), a título de Royalties do Petróleo, nos termos do artigo 33-B da Lei 3.344/2001 (incluído pela Lei 5.300/2011), no montante de R$ 642.478.845,80, em atendimento ao Voto nº 452/2020, processo 40/100.456/2020. Para atendimento ao referido Voto este demonstrativo foi elaborado de forma manual, uma vez que os registros orçamentários, cuja responsabilidade cabe ao órgão executor, não foram realizados de acordo com o entendimento do TCMRJ.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</si>
</sst>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3" applyNumberFormat="1" applyFont="1" applyFill="1" applyAlignment="1"/>
    <xf numFmtId="0" fontId="3" fillId="0" borderId="0" xfId="3" applyNumberFormat="1" applyFont="1" applyFill="1" applyAlignment="1"/>
    <xf numFmtId="0" fontId="1" fillId="0" borderId="0" xfId="3" applyFill="1"/>
    <xf numFmtId="164" fontId="3" fillId="0" borderId="0" xfId="1" applyNumberFormat="1" applyFont="1" applyFill="1" applyAlignment="1"/>
    <xf numFmtId="43" fontId="3" fillId="0" borderId="0" xfId="3" applyNumberFormat="1" applyFont="1" applyFill="1" applyAlignment="1"/>
    <xf numFmtId="165" fontId="3" fillId="0" borderId="0" xfId="3" applyNumberFormat="1" applyFont="1" applyFill="1" applyAlignment="1">
      <alignment horizontal="right"/>
    </xf>
    <xf numFmtId="0" fontId="4" fillId="2" borderId="4" xfId="3" applyNumberFormat="1" applyFont="1" applyFill="1" applyBorder="1" applyAlignment="1">
      <alignment horizontal="center"/>
    </xf>
    <xf numFmtId="49" fontId="4" fillId="2" borderId="1" xfId="3" applyNumberFormat="1" applyFont="1" applyFill="1" applyBorder="1" applyAlignment="1">
      <alignment horizontal="center"/>
    </xf>
    <xf numFmtId="0" fontId="4" fillId="2" borderId="12" xfId="3" applyNumberFormat="1" applyFont="1" applyFill="1" applyBorder="1" applyAlignment="1">
      <alignment horizontal="center"/>
    </xf>
    <xf numFmtId="49" fontId="4" fillId="2" borderId="5" xfId="3" applyNumberFormat="1" applyFont="1" applyFill="1" applyBorder="1" applyAlignment="1">
      <alignment horizontal="center"/>
    </xf>
    <xf numFmtId="49" fontId="4" fillId="2" borderId="5" xfId="3" applyNumberFormat="1" applyFont="1" applyFill="1" applyBorder="1" applyAlignment="1">
      <alignment horizontal="center" vertical="center"/>
    </xf>
    <xf numFmtId="0" fontId="4" fillId="2" borderId="12" xfId="3" applyNumberFormat="1" applyFont="1" applyFill="1" applyBorder="1" applyAlignment="1">
      <alignment horizontal="center" vertical="center" wrapText="1"/>
    </xf>
    <xf numFmtId="0" fontId="1" fillId="0" borderId="0" xfId="3" applyFill="1" applyAlignment="1">
      <alignment vertical="center"/>
    </xf>
    <xf numFmtId="0" fontId="4" fillId="2" borderId="13" xfId="3" applyNumberFormat="1" applyFont="1" applyFill="1" applyBorder="1" applyAlignment="1">
      <alignment horizontal="center" vertical="top" wrapText="1"/>
    </xf>
    <xf numFmtId="0" fontId="4" fillId="2" borderId="8" xfId="3" applyNumberFormat="1" applyFont="1" applyFill="1" applyBorder="1" applyAlignment="1">
      <alignment horizontal="center" vertical="top" wrapText="1"/>
    </xf>
    <xf numFmtId="0" fontId="2" fillId="0" borderId="14" xfId="3" applyNumberFormat="1" applyFont="1" applyFill="1" applyBorder="1" applyAlignment="1"/>
    <xf numFmtId="4" fontId="2" fillId="0" borderId="1" xfId="3" applyNumberFormat="1" applyFont="1" applyFill="1" applyBorder="1" applyAlignment="1"/>
    <xf numFmtId="4" fontId="2" fillId="0" borderId="2" xfId="3" applyNumberFormat="1" applyFont="1" applyFill="1" applyBorder="1" applyAlignment="1"/>
    <xf numFmtId="4" fontId="1" fillId="0" borderId="0" xfId="3" applyNumberFormat="1" applyFill="1"/>
    <xf numFmtId="0" fontId="2" fillId="0" borderId="14" xfId="3" applyNumberFormat="1" applyFont="1" applyFill="1" applyBorder="1" applyAlignment="1">
      <alignment horizontal="left"/>
    </xf>
    <xf numFmtId="4" fontId="2" fillId="0" borderId="5" xfId="3" applyNumberFormat="1" applyFont="1" applyFill="1" applyBorder="1" applyAlignment="1"/>
    <xf numFmtId="0" fontId="3" fillId="0" borderId="14" xfId="3" applyNumberFormat="1" applyFont="1" applyFill="1" applyBorder="1" applyAlignment="1">
      <alignment horizontal="left"/>
    </xf>
    <xf numFmtId="4" fontId="3" fillId="0" borderId="5" xfId="3" applyNumberFormat="1" applyFont="1" applyFill="1" applyBorder="1" applyAlignment="1"/>
    <xf numFmtId="4" fontId="3" fillId="0" borderId="14" xfId="3" applyNumberFormat="1" applyFont="1" applyFill="1" applyBorder="1" applyAlignment="1"/>
    <xf numFmtId="0" fontId="5" fillId="0" borderId="0" xfId="3" applyFont="1" applyFill="1"/>
    <xf numFmtId="0" fontId="2" fillId="0" borderId="14" xfId="3" applyNumberFormat="1" applyFont="1" applyFill="1" applyBorder="1" applyAlignment="1">
      <alignment horizontal="left" vertical="center" wrapText="1"/>
    </xf>
    <xf numFmtId="4" fontId="2" fillId="0" borderId="5" xfId="3" applyNumberFormat="1" applyFont="1" applyFill="1" applyBorder="1" applyAlignment="1">
      <alignment vertical="center"/>
    </xf>
    <xf numFmtId="4" fontId="2" fillId="0" borderId="14" xfId="3" applyNumberFormat="1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14" xfId="3" applyNumberFormat="1" applyFont="1" applyFill="1" applyBorder="1" applyAlignment="1">
      <alignment horizontal="left" indent="1"/>
    </xf>
    <xf numFmtId="0" fontId="3" fillId="0" borderId="6" xfId="3" applyNumberFormat="1" applyFont="1" applyFill="1" applyBorder="1" applyAlignment="1">
      <alignment horizontal="left" indent="1"/>
    </xf>
    <xf numFmtId="0" fontId="2" fillId="2" borderId="14" xfId="3" applyNumberFormat="1" applyFont="1" applyFill="1" applyBorder="1" applyAlignment="1"/>
    <xf numFmtId="4" fontId="2" fillId="2" borderId="15" xfId="3" applyNumberFormat="1" applyFont="1" applyFill="1" applyBorder="1" applyAlignment="1"/>
    <xf numFmtId="0" fontId="3" fillId="0" borderId="9" xfId="3" applyNumberFormat="1" applyFont="1" applyFill="1" applyBorder="1" applyAlignment="1"/>
    <xf numFmtId="0" fontId="3" fillId="0" borderId="10" xfId="3" applyNumberFormat="1" applyFont="1" applyFill="1" applyBorder="1" applyAlignment="1"/>
    <xf numFmtId="0" fontId="3" fillId="0" borderId="11" xfId="3" applyNumberFormat="1" applyFont="1" applyFill="1" applyBorder="1" applyAlignment="1"/>
    <xf numFmtId="0" fontId="2" fillId="0" borderId="10" xfId="3" applyNumberFormat="1" applyFont="1" applyFill="1" applyBorder="1" applyAlignment="1">
      <alignment horizontal="center"/>
    </xf>
    <xf numFmtId="0" fontId="2" fillId="0" borderId="9" xfId="3" applyNumberFormat="1" applyFont="1" applyFill="1" applyBorder="1" applyAlignment="1">
      <alignment horizontal="center"/>
    </xf>
    <xf numFmtId="4" fontId="3" fillId="0" borderId="10" xfId="3" applyNumberFormat="1" applyFont="1" applyFill="1" applyBorder="1" applyAlignment="1"/>
    <xf numFmtId="164" fontId="3" fillId="0" borderId="11" xfId="1" applyNumberFormat="1" applyFont="1" applyFill="1" applyBorder="1" applyAlignment="1"/>
    <xf numFmtId="0" fontId="3" fillId="0" borderId="9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2" fillId="0" borderId="11" xfId="3" applyNumberFormat="1" applyFont="1" applyFill="1" applyBorder="1" applyAlignment="1">
      <alignment horizontal="center"/>
    </xf>
    <xf numFmtId="49" fontId="3" fillId="0" borderId="9" xfId="3" applyNumberFormat="1" applyFont="1" applyBorder="1"/>
    <xf numFmtId="0" fontId="2" fillId="0" borderId="10" xfId="3" applyFont="1" applyBorder="1" applyAlignment="1">
      <alignment horizontal="center"/>
    </xf>
    <xf numFmtId="164" fontId="2" fillId="0" borderId="11" xfId="1" applyNumberFormat="1" applyFont="1" applyFill="1" applyBorder="1" applyAlignment="1"/>
    <xf numFmtId="0" fontId="3" fillId="2" borderId="9" xfId="3" applyFont="1" applyFill="1" applyBorder="1"/>
    <xf numFmtId="0" fontId="2" fillId="2" borderId="10" xfId="3" applyFont="1" applyFill="1" applyBorder="1" applyAlignment="1">
      <alignment horizontal="center"/>
    </xf>
    <xf numFmtId="0" fontId="2" fillId="2" borderId="9" xfId="3" applyNumberFormat="1" applyFont="1" applyFill="1" applyBorder="1" applyAlignment="1">
      <alignment horizontal="center"/>
    </xf>
    <xf numFmtId="0" fontId="2" fillId="2" borderId="10" xfId="3" applyNumberFormat="1" applyFont="1" applyFill="1" applyBorder="1" applyAlignment="1">
      <alignment horizontal="center"/>
    </xf>
    <xf numFmtId="0" fontId="3" fillId="2" borderId="10" xfId="3" applyNumberFormat="1" applyFont="1" applyFill="1" applyBorder="1" applyAlignment="1"/>
    <xf numFmtId="164" fontId="2" fillId="2" borderId="11" xfId="1" applyNumberFormat="1" applyFont="1" applyFill="1" applyBorder="1" applyAlignment="1">
      <alignment vertical="center"/>
    </xf>
    <xf numFmtId="164" fontId="6" fillId="2" borderId="11" xfId="1" applyNumberFormat="1" applyFont="1" applyFill="1" applyBorder="1" applyAlignment="1">
      <alignment vertical="center"/>
    </xf>
    <xf numFmtId="10" fontId="1" fillId="0" borderId="0" xfId="2" applyNumberFormat="1" applyFill="1"/>
    <xf numFmtId="0" fontId="3" fillId="0" borderId="9" xfId="3" applyFont="1" applyBorder="1"/>
    <xf numFmtId="0" fontId="3" fillId="0" borderId="10" xfId="3" applyFont="1" applyBorder="1"/>
    <xf numFmtId="0" fontId="3" fillId="0" borderId="3" xfId="3" applyNumberFormat="1" applyFont="1" applyFill="1" applyBorder="1" applyAlignment="1"/>
    <xf numFmtId="0" fontId="3" fillId="0" borderId="0" xfId="3" applyNumberFormat="1" applyFont="1" applyFill="1" applyBorder="1" applyAlignment="1"/>
    <xf numFmtId="0" fontId="1" fillId="0" borderId="0" xfId="3" applyFill="1" applyBorder="1"/>
    <xf numFmtId="4" fontId="7" fillId="0" borderId="0" xfId="3" applyNumberFormat="1" applyFont="1" applyFill="1"/>
    <xf numFmtId="0" fontId="3" fillId="0" borderId="0" xfId="3" applyNumberFormat="1" applyFont="1" applyFill="1" applyBorder="1" applyAlignment="1">
      <alignment horizontal="left" vertical="top" wrapText="1"/>
    </xf>
    <xf numFmtId="164" fontId="2" fillId="0" borderId="9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0" fontId="2" fillId="0" borderId="9" xfId="3" applyNumberFormat="1" applyFont="1" applyFill="1" applyBorder="1" applyAlignment="1">
      <alignment horizontal="center"/>
    </xf>
    <xf numFmtId="0" fontId="2" fillId="0" borderId="10" xfId="3" applyNumberFormat="1" applyFont="1" applyFill="1" applyBorder="1" applyAlignment="1">
      <alignment horizontal="center"/>
    </xf>
    <xf numFmtId="0" fontId="2" fillId="0" borderId="11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9" xfId="3" applyFont="1" applyBorder="1"/>
    <xf numFmtId="0" fontId="3" fillId="0" borderId="10" xfId="3" applyFont="1" applyBorder="1"/>
    <xf numFmtId="0" fontId="3" fillId="0" borderId="11" xfId="3" applyFont="1" applyBorder="1"/>
    <xf numFmtId="49" fontId="4" fillId="2" borderId="1" xfId="3" applyNumberFormat="1" applyFont="1" applyFill="1" applyBorder="1" applyAlignment="1">
      <alignment horizontal="center" vertical="center" wrapText="1"/>
    </xf>
    <xf numFmtId="49" fontId="4" fillId="2" borderId="5" xfId="3" applyNumberFormat="1" applyFont="1" applyFill="1" applyBorder="1" applyAlignment="1">
      <alignment horizontal="center" vertical="center" wrapText="1"/>
    </xf>
    <xf numFmtId="49" fontId="4" fillId="2" borderId="13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/>
    </xf>
    <xf numFmtId="49" fontId="4" fillId="2" borderId="5" xfId="3" applyNumberFormat="1" applyFont="1" applyFill="1" applyBorder="1" applyAlignment="1">
      <alignment horizontal="center" vertical="center"/>
    </xf>
    <xf numFmtId="49" fontId="4" fillId="2" borderId="13" xfId="3" applyNumberFormat="1" applyFont="1" applyFill="1" applyBorder="1" applyAlignment="1">
      <alignment horizontal="center" vertical="center"/>
    </xf>
    <xf numFmtId="0" fontId="2" fillId="2" borderId="9" xfId="3" applyNumberFormat="1" applyFont="1" applyFill="1" applyBorder="1" applyAlignment="1">
      <alignment horizontal="center"/>
    </xf>
    <xf numFmtId="0" fontId="2" fillId="2" borderId="10" xfId="3" applyNumberFormat="1" applyFont="1" applyFill="1" applyBorder="1" applyAlignment="1">
      <alignment horizontal="center"/>
    </xf>
    <xf numFmtId="0" fontId="2" fillId="2" borderId="11" xfId="3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2" fillId="0" borderId="0" xfId="3" applyNumberFormat="1" applyFont="1" applyFill="1" applyAlignment="1">
      <alignment horizontal="center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5" xfId="3" applyNumberFormat="1" applyFont="1" applyFill="1" applyBorder="1" applyAlignment="1">
      <alignment horizontal="center" vertical="center"/>
    </xf>
    <xf numFmtId="0" fontId="2" fillId="2" borderId="13" xfId="3" applyNumberFormat="1" applyFont="1" applyFill="1" applyBorder="1" applyAlignment="1">
      <alignment horizontal="center" vertical="center"/>
    </xf>
    <xf numFmtId="0" fontId="4" fillId="2" borderId="2" xfId="3" applyNumberFormat="1" applyFont="1" applyFill="1" applyBorder="1" applyAlignment="1">
      <alignment horizontal="center"/>
    </xf>
    <xf numFmtId="0" fontId="4" fillId="2" borderId="3" xfId="3" applyNumberFormat="1" applyFont="1" applyFill="1" applyBorder="1" applyAlignment="1">
      <alignment horizontal="center"/>
    </xf>
    <xf numFmtId="0" fontId="4" fillId="2" borderId="4" xfId="3" applyNumberFormat="1" applyFont="1" applyFill="1" applyBorder="1" applyAlignment="1">
      <alignment horizontal="center"/>
    </xf>
    <xf numFmtId="0" fontId="4" fillId="2" borderId="6" xfId="3" applyNumberFormat="1" applyFont="1" applyFill="1" applyBorder="1" applyAlignment="1">
      <alignment horizontal="center"/>
    </xf>
    <xf numFmtId="0" fontId="4" fillId="2" borderId="7" xfId="3" applyNumberFormat="1" applyFont="1" applyFill="1" applyBorder="1" applyAlignment="1">
      <alignment horizontal="center"/>
    </xf>
    <xf numFmtId="0" fontId="4" fillId="2" borderId="8" xfId="3" applyNumberFormat="1" applyFont="1" applyFill="1" applyBorder="1" applyAlignment="1">
      <alignment horizontal="center"/>
    </xf>
    <xf numFmtId="0" fontId="4" fillId="2" borderId="9" xfId="3" applyNumberFormat="1" applyFont="1" applyFill="1" applyBorder="1" applyAlignment="1">
      <alignment horizontal="center"/>
    </xf>
    <xf numFmtId="0" fontId="4" fillId="2" borderId="10" xfId="3" applyNumberFormat="1" applyFont="1" applyFill="1" applyBorder="1" applyAlignment="1">
      <alignment horizontal="center"/>
    </xf>
    <xf numFmtId="0" fontId="4" fillId="2" borderId="11" xfId="3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lter\LRF%200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2072791\Downloads\Pessoal%2004.2020-V1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PN"/>
      <sheetName val="Instruções"/>
      <sheetName val="Tabelas"/>
      <sheetName val="DATAS"/>
      <sheetName val="Planilha1"/>
      <sheetName val="2019"/>
      <sheetName val="2020"/>
      <sheetName val="Nova ´planilha"/>
      <sheetName val="Base 2020"/>
      <sheetName val="Base Legislativo 2020"/>
      <sheetName val="Executivo Royaltie"/>
      <sheetName val="Executivo"/>
      <sheetName val="Royalties"/>
      <sheetName val="Anexo 1 - Pessoal CMRJ"/>
      <sheetName val="Anexo 1 - Pessoal TCMRJ"/>
      <sheetName val="Anexo 1 - Cenário 1"/>
      <sheetName val="Anexo 2 - Cenário "/>
      <sheetName val="Anexo 1 - Pessoal Consolidado"/>
      <sheetName val="ElianeTotti"/>
      <sheetName val="Trajetória"/>
      <sheetName val="RGF Anexo 1 Consolidado"/>
      <sheetName val="Consolidado-Orçamento"/>
      <sheetName val="V-RGF Anexo I Cons"/>
      <sheetName val="Legislativo"/>
      <sheetName val="CMRJ"/>
      <sheetName val="TCMRJ"/>
      <sheetName val="Plan3"/>
      <sheetName val="Estudo"/>
    </sheetNames>
    <sheetDataSet>
      <sheetData sheetId="0"/>
      <sheetData sheetId="1"/>
      <sheetData sheetId="2"/>
      <sheetData sheetId="3">
        <row r="2">
          <cell r="A2" t="str">
            <v>MAIO DE 2019 A ABRIL DE 2020</v>
          </cell>
        </row>
        <row r="6">
          <cell r="A6" t="str">
            <v>abr/20</v>
          </cell>
        </row>
        <row r="7">
          <cell r="A7" t="str">
            <v>mar/20</v>
          </cell>
        </row>
        <row r="8">
          <cell r="A8" t="str">
            <v>Fev/20</v>
          </cell>
        </row>
        <row r="9">
          <cell r="A9" t="str">
            <v>Jan/20</v>
          </cell>
        </row>
        <row r="10">
          <cell r="A10" t="str">
            <v>dez/19</v>
          </cell>
        </row>
        <row r="11">
          <cell r="A11" t="str">
            <v>nov/19</v>
          </cell>
        </row>
        <row r="12">
          <cell r="A12" t="str">
            <v>out/19</v>
          </cell>
        </row>
        <row r="13">
          <cell r="A13" t="str">
            <v>set/19</v>
          </cell>
        </row>
        <row r="14">
          <cell r="A14" t="str">
            <v>ago/19</v>
          </cell>
        </row>
        <row r="15">
          <cell r="A15" t="str">
            <v>jul/19</v>
          </cell>
        </row>
        <row r="16">
          <cell r="A16" t="str">
            <v>jun/19</v>
          </cell>
        </row>
        <row r="17">
          <cell r="A17" t="str">
            <v>mai/19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P45"/>
  <sheetViews>
    <sheetView showGridLines="0" tabSelected="1" view="pageBreakPreview" zoomScale="140" zoomScaleNormal="120" zoomScaleSheetLayoutView="140" workbookViewId="0">
      <pane xSplit="1" ySplit="15" topLeftCell="G16" activePane="bottomRight" state="frozen"/>
      <selection activeCell="L30" sqref="L30"/>
      <selection pane="topRight" activeCell="L30" sqref="L30"/>
      <selection pane="bottomLeft" activeCell="L30" sqref="L30"/>
      <selection pane="bottomRight" activeCell="H21" sqref="H21"/>
    </sheetView>
  </sheetViews>
  <sheetFormatPr defaultRowHeight="11.25" customHeight="1"/>
  <cols>
    <col min="1" max="1" width="48" style="3" customWidth="1"/>
    <col min="2" max="2" width="13" style="3" customWidth="1"/>
    <col min="3" max="3" width="13.140625" style="3" bestFit="1" customWidth="1"/>
    <col min="4" max="4" width="13" style="3" bestFit="1" customWidth="1"/>
    <col min="5" max="11" width="13" style="3" customWidth="1"/>
    <col min="12" max="12" width="14" style="3" customWidth="1"/>
    <col min="13" max="13" width="13" style="3" bestFit="1" customWidth="1"/>
    <col min="14" max="14" width="13.85546875" style="3" customWidth="1"/>
    <col min="15" max="15" width="13.28515625" style="3" customWidth="1"/>
    <col min="16" max="16" width="16.5703125" style="3" bestFit="1" customWidth="1"/>
    <col min="17" max="16384" width="9.140625" style="3"/>
  </cols>
  <sheetData>
    <row r="1" spans="1:16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1.25" customHeight="1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ht="11.25" customHeight="1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" ht="11.25" customHeight="1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6" ht="11.25" customHeight="1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6" ht="11.25" customHeight="1">
      <c r="A6" s="83" t="str">
        <f>[7]DATAS!$A$2</f>
        <v>MAIO DE 2019 A ABRIL DE 2020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6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"/>
      <c r="N7" s="2"/>
      <c r="O7" s="2"/>
    </row>
    <row r="8" spans="1:16" ht="11.25" customHeight="1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5"/>
      <c r="N8" s="2"/>
      <c r="O8" s="6">
        <v>1</v>
      </c>
    </row>
    <row r="9" spans="1:16" ht="11.25" customHeight="1">
      <c r="A9" s="85" t="s">
        <v>5</v>
      </c>
      <c r="B9" s="88" t="s">
        <v>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</row>
    <row r="10" spans="1:16" ht="11.25" customHeight="1">
      <c r="A10" s="86"/>
      <c r="B10" s="91" t="s">
        <v>7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1:16" ht="11.25" customHeight="1">
      <c r="A11" s="86"/>
      <c r="B11" s="94" t="s">
        <v>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  <c r="O11" s="7" t="s">
        <v>9</v>
      </c>
    </row>
    <row r="12" spans="1:16" ht="11.25" customHeight="1">
      <c r="A12" s="86"/>
      <c r="B12" s="74" t="str">
        <f>[7]DATAS!$A$17</f>
        <v>mai/19</v>
      </c>
      <c r="C12" s="74" t="str">
        <f>[7]DATAS!$A$16</f>
        <v>jun/19</v>
      </c>
      <c r="D12" s="74" t="str">
        <f>[7]DATAS!$A$15</f>
        <v>jul/19</v>
      </c>
      <c r="E12" s="74" t="str">
        <f>[7]DATAS!$A$14</f>
        <v>ago/19</v>
      </c>
      <c r="F12" s="74" t="str">
        <f>[7]DATAS!$A$13</f>
        <v>set/19</v>
      </c>
      <c r="G12" s="74" t="str">
        <f>[7]DATAS!$A$12</f>
        <v>out/19</v>
      </c>
      <c r="H12" s="74" t="str">
        <f>[7]DATAS!$A$11</f>
        <v>nov/19</v>
      </c>
      <c r="I12" s="74" t="str">
        <f>[7]DATAS!$A$10</f>
        <v>dez/19</v>
      </c>
      <c r="J12" s="74" t="str">
        <f>[7]DATAS!$A$9</f>
        <v>Jan/20</v>
      </c>
      <c r="K12" s="74" t="str">
        <f>[7]DATAS!$A$8</f>
        <v>Fev/20</v>
      </c>
      <c r="L12" s="74" t="str">
        <f>[7]DATAS!$A$7</f>
        <v>mar/20</v>
      </c>
      <c r="M12" s="77" t="str">
        <f>[7]DATAS!$A$6</f>
        <v>abr/20</v>
      </c>
      <c r="N12" s="8" t="s">
        <v>10</v>
      </c>
      <c r="O12" s="9" t="s">
        <v>11</v>
      </c>
    </row>
    <row r="13" spans="1:16" ht="11.25" customHeight="1">
      <c r="A13" s="86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8"/>
      <c r="N13" s="10" t="s">
        <v>12</v>
      </c>
      <c r="O13" s="9" t="s">
        <v>13</v>
      </c>
    </row>
    <row r="14" spans="1:16" s="13" customFormat="1" ht="18">
      <c r="A14" s="86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8"/>
      <c r="N14" s="11" t="s">
        <v>14</v>
      </c>
      <c r="O14" s="12" t="s">
        <v>15</v>
      </c>
    </row>
    <row r="15" spans="1:16" ht="12.75">
      <c r="A15" s="87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9"/>
      <c r="N15" s="14" t="s">
        <v>16</v>
      </c>
      <c r="O15" s="15" t="s">
        <v>17</v>
      </c>
    </row>
    <row r="16" spans="1:16" ht="11.25" customHeight="1">
      <c r="A16" s="16" t="s">
        <v>18</v>
      </c>
      <c r="B16" s="17">
        <f t="shared" ref="B16:O16" si="0">B17+B21+B25</f>
        <v>1363202191.9300003</v>
      </c>
      <c r="C16" s="17">
        <f t="shared" si="0"/>
        <v>1346047606.9600003</v>
      </c>
      <c r="D16" s="17">
        <f t="shared" si="0"/>
        <v>1335745316.2499998</v>
      </c>
      <c r="E16" s="17">
        <f t="shared" si="0"/>
        <v>1342768623.3600001</v>
      </c>
      <c r="F16" s="17">
        <f t="shared" si="0"/>
        <v>1333523691.6700003</v>
      </c>
      <c r="G16" s="17">
        <f t="shared" si="0"/>
        <v>1327463868.4300001</v>
      </c>
      <c r="H16" s="17">
        <f t="shared" si="0"/>
        <v>1385232750.0699999</v>
      </c>
      <c r="I16" s="17">
        <f t="shared" si="0"/>
        <v>2609218654.3199992</v>
      </c>
      <c r="J16" s="17">
        <f t="shared" si="0"/>
        <v>1607313326.7900004</v>
      </c>
      <c r="K16" s="17">
        <f t="shared" si="0"/>
        <v>1068188098.0200001</v>
      </c>
      <c r="L16" s="17">
        <f t="shared" si="0"/>
        <v>1390906074.3099999</v>
      </c>
      <c r="M16" s="17">
        <f t="shared" si="0"/>
        <v>1276616825.26</v>
      </c>
      <c r="N16" s="18">
        <f>SUM(B16:M16)</f>
        <v>17386227027.369999</v>
      </c>
      <c r="O16" s="17">
        <f t="shared" si="0"/>
        <v>8858975.5899999999</v>
      </c>
      <c r="P16" s="19"/>
    </row>
    <row r="17" spans="1:16" ht="11.25" customHeight="1">
      <c r="A17" s="20" t="s">
        <v>19</v>
      </c>
      <c r="B17" s="21">
        <f>SUM(B18:B20)</f>
        <v>932295433.82000041</v>
      </c>
      <c r="C17" s="21">
        <f t="shared" ref="C17:O17" si="1">SUM(C18:C20)</f>
        <v>919334830.98000038</v>
      </c>
      <c r="D17" s="21">
        <f t="shared" si="1"/>
        <v>914706463.36999965</v>
      </c>
      <c r="E17" s="21">
        <f t="shared" si="1"/>
        <v>915406784.38</v>
      </c>
      <c r="F17" s="21">
        <f t="shared" si="1"/>
        <v>905363348.81000018</v>
      </c>
      <c r="G17" s="21">
        <f t="shared" si="1"/>
        <v>894813653.77999997</v>
      </c>
      <c r="H17" s="21">
        <f t="shared" si="1"/>
        <v>956237480.88000011</v>
      </c>
      <c r="I17" s="21">
        <f t="shared" si="1"/>
        <v>1765927268.8899994</v>
      </c>
      <c r="J17" s="21">
        <f t="shared" si="1"/>
        <v>1170924784.6500006</v>
      </c>
      <c r="K17" s="21">
        <f t="shared" si="1"/>
        <v>649048916.9000001</v>
      </c>
      <c r="L17" s="21">
        <f t="shared" si="1"/>
        <v>950273740.87</v>
      </c>
      <c r="M17" s="21">
        <f t="shared" si="1"/>
        <v>845764825.28999984</v>
      </c>
      <c r="N17" s="21">
        <f t="shared" si="1"/>
        <v>11820097532.620001</v>
      </c>
      <c r="O17" s="21">
        <f t="shared" si="1"/>
        <v>5262383.4800000004</v>
      </c>
      <c r="P17" s="19"/>
    </row>
    <row r="18" spans="1:16" ht="11.25" customHeight="1">
      <c r="A18" s="22" t="s">
        <v>20</v>
      </c>
      <c r="B18" s="23">
        <v>635740173.89000034</v>
      </c>
      <c r="C18" s="23">
        <v>631098023.77000046</v>
      </c>
      <c r="D18" s="23">
        <v>623830567.71999955</v>
      </c>
      <c r="E18" s="23">
        <v>625265971.29999995</v>
      </c>
      <c r="F18" s="23">
        <v>617643775.35000014</v>
      </c>
      <c r="G18" s="23">
        <v>601979888.76999998</v>
      </c>
      <c r="H18" s="23">
        <v>662097656.40999997</v>
      </c>
      <c r="I18" s="23">
        <v>1186715531.9599993</v>
      </c>
      <c r="J18" s="23">
        <v>627250948.63000059</v>
      </c>
      <c r="K18" s="23">
        <v>637812112.13000011</v>
      </c>
      <c r="L18" s="23">
        <v>645910661.14999998</v>
      </c>
      <c r="M18" s="23">
        <v>594319303.69999981</v>
      </c>
      <c r="N18" s="24">
        <v>8089664614.7800007</v>
      </c>
      <c r="O18" s="23">
        <v>1546042.33</v>
      </c>
      <c r="P18" s="19"/>
    </row>
    <row r="19" spans="1:16" ht="11.25" customHeight="1">
      <c r="A19" s="22" t="s">
        <v>21</v>
      </c>
      <c r="B19" s="23">
        <v>293902278.96000004</v>
      </c>
      <c r="C19" s="23">
        <v>285730369.32999998</v>
      </c>
      <c r="D19" s="23">
        <v>290722360.70000005</v>
      </c>
      <c r="E19" s="23">
        <v>285290838.00999999</v>
      </c>
      <c r="F19" s="23">
        <v>285273794.36000001</v>
      </c>
      <c r="G19" s="23">
        <v>290441032.78000003</v>
      </c>
      <c r="H19" s="23">
        <v>291730900.78000003</v>
      </c>
      <c r="I19" s="23">
        <v>576766519.26999998</v>
      </c>
      <c r="J19" s="23">
        <v>541553028.45000005</v>
      </c>
      <c r="K19" s="23">
        <v>8967588.7599999998</v>
      </c>
      <c r="L19" s="23">
        <v>301956904.13999999</v>
      </c>
      <c r="M19" s="23">
        <v>249039012.21000001</v>
      </c>
      <c r="N19" s="24">
        <v>3701374627.7500005</v>
      </c>
      <c r="O19" s="23">
        <v>3716341.1500000004</v>
      </c>
      <c r="P19" s="19"/>
    </row>
    <row r="20" spans="1:16" ht="11.25" customHeight="1">
      <c r="A20" s="22" t="s">
        <v>22</v>
      </c>
      <c r="B20" s="23">
        <v>2652980.9700000002</v>
      </c>
      <c r="C20" s="23">
        <v>2506437.8800000004</v>
      </c>
      <c r="D20" s="23">
        <v>153534.95000000001</v>
      </c>
      <c r="E20" s="23">
        <v>4849975.0699999994</v>
      </c>
      <c r="F20" s="23">
        <v>2445779.1</v>
      </c>
      <c r="G20" s="23">
        <v>2392732.23</v>
      </c>
      <c r="H20" s="23">
        <v>2408923.69</v>
      </c>
      <c r="I20" s="23">
        <v>2445217.66</v>
      </c>
      <c r="J20" s="23">
        <v>2120807.5700000003</v>
      </c>
      <c r="K20" s="23">
        <v>2269216.0100000002</v>
      </c>
      <c r="L20" s="23">
        <v>2406175.58</v>
      </c>
      <c r="M20" s="23">
        <v>2406509.3800000004</v>
      </c>
      <c r="N20" s="24">
        <f>SUM(B20:M20)</f>
        <v>29058290.09</v>
      </c>
      <c r="O20" s="23">
        <v>0</v>
      </c>
      <c r="P20" s="19"/>
    </row>
    <row r="21" spans="1:16" s="25" customFormat="1" ht="11.25" customHeight="1">
      <c r="A21" s="20" t="s">
        <v>23</v>
      </c>
      <c r="B21" s="21">
        <f>SUM(B22:B24)</f>
        <v>417128872.51999998</v>
      </c>
      <c r="C21" s="21">
        <f t="shared" ref="C21:O21" si="2">SUM(C22:C24)</f>
        <v>421185612.37</v>
      </c>
      <c r="D21" s="21">
        <f t="shared" si="2"/>
        <v>417791466.73999995</v>
      </c>
      <c r="E21" s="21">
        <f t="shared" si="2"/>
        <v>418808630.32999998</v>
      </c>
      <c r="F21" s="21">
        <f t="shared" si="2"/>
        <v>421463226.60000002</v>
      </c>
      <c r="G21" s="21">
        <f t="shared" si="2"/>
        <v>428568086.90000004</v>
      </c>
      <c r="H21" s="21">
        <f t="shared" si="2"/>
        <v>424140431.82999998</v>
      </c>
      <c r="I21" s="21">
        <f t="shared" si="2"/>
        <v>836681254.08000004</v>
      </c>
      <c r="J21" s="21">
        <f t="shared" si="2"/>
        <v>433403371.83999997</v>
      </c>
      <c r="K21" s="21">
        <f t="shared" si="2"/>
        <v>415840499.15999997</v>
      </c>
      <c r="L21" s="21">
        <f t="shared" si="2"/>
        <v>435283727.46000004</v>
      </c>
      <c r="M21" s="21">
        <f t="shared" si="2"/>
        <v>427948845.57000005</v>
      </c>
      <c r="N21" s="21">
        <f t="shared" si="2"/>
        <v>5498244025.4000006</v>
      </c>
      <c r="O21" s="21">
        <f t="shared" si="2"/>
        <v>594447.84</v>
      </c>
      <c r="P21" s="19"/>
    </row>
    <row r="22" spans="1:16" ht="11.25" customHeight="1">
      <c r="A22" s="22" t="s">
        <v>24</v>
      </c>
      <c r="B22" s="23">
        <v>356778683.60999995</v>
      </c>
      <c r="C22" s="23">
        <v>360560753.06</v>
      </c>
      <c r="D22" s="23">
        <v>357582093.13</v>
      </c>
      <c r="E22" s="23">
        <v>357973272.16999996</v>
      </c>
      <c r="F22" s="23">
        <v>360224409.84999996</v>
      </c>
      <c r="G22" s="23">
        <v>366142970.69000006</v>
      </c>
      <c r="H22" s="23">
        <v>361390479.82999998</v>
      </c>
      <c r="I22" s="23">
        <v>715627635.60000002</v>
      </c>
      <c r="J22" s="23">
        <v>364249671.20999998</v>
      </c>
      <c r="K22" s="23">
        <v>359642918.56999999</v>
      </c>
      <c r="L22" s="23">
        <v>371781880.54000002</v>
      </c>
      <c r="M22" s="23">
        <v>364802560.20000005</v>
      </c>
      <c r="N22" s="24">
        <v>4696757328.46</v>
      </c>
      <c r="O22" s="23">
        <v>0</v>
      </c>
      <c r="P22" s="19"/>
    </row>
    <row r="23" spans="1:16" ht="11.25" customHeight="1">
      <c r="A23" s="22" t="s">
        <v>25</v>
      </c>
      <c r="B23" s="23">
        <v>56616927.5</v>
      </c>
      <c r="C23" s="23">
        <v>56918862.619999997</v>
      </c>
      <c r="D23" s="23">
        <v>56272085.080000006</v>
      </c>
      <c r="E23" s="23">
        <v>56918133.310000002</v>
      </c>
      <c r="F23" s="23">
        <v>57176699.530000001</v>
      </c>
      <c r="G23" s="23">
        <v>58025444.450000003</v>
      </c>
      <c r="H23" s="23">
        <v>57756797.860000007</v>
      </c>
      <c r="I23" s="23">
        <v>113631956.41</v>
      </c>
      <c r="J23" s="23">
        <v>59005375.229999997</v>
      </c>
      <c r="K23" s="23">
        <v>56146407.960000001</v>
      </c>
      <c r="L23" s="23">
        <v>58175940.360000007</v>
      </c>
      <c r="M23" s="23">
        <v>57823061.25</v>
      </c>
      <c r="N23" s="24">
        <v>744467691.56000006</v>
      </c>
      <c r="O23" s="23">
        <v>594447.84</v>
      </c>
      <c r="P23" s="19"/>
    </row>
    <row r="24" spans="1:16" ht="11.25" customHeight="1">
      <c r="A24" s="22" t="s">
        <v>26</v>
      </c>
      <c r="B24" s="23">
        <v>3733261.41</v>
      </c>
      <c r="C24" s="23">
        <v>3705996.69</v>
      </c>
      <c r="D24" s="23">
        <v>3937288.53</v>
      </c>
      <c r="E24" s="23">
        <v>3917224.85</v>
      </c>
      <c r="F24" s="23">
        <v>4062117.2199999997</v>
      </c>
      <c r="G24" s="23">
        <v>4399671.76</v>
      </c>
      <c r="H24" s="23">
        <v>4993154.1399999997</v>
      </c>
      <c r="I24" s="23">
        <v>7421662.0700000003</v>
      </c>
      <c r="J24" s="23">
        <v>10148325.4</v>
      </c>
      <c r="K24" s="23">
        <v>51172.630000000005</v>
      </c>
      <c r="L24" s="23">
        <v>5325906.5600000005</v>
      </c>
      <c r="M24" s="23">
        <v>5323224.12</v>
      </c>
      <c r="N24" s="24">
        <v>57019005.380000003</v>
      </c>
      <c r="O24" s="23">
        <v>0</v>
      </c>
      <c r="P24" s="19"/>
    </row>
    <row r="25" spans="1:16" s="29" customFormat="1" ht="27" customHeight="1">
      <c r="A25" s="26" t="s">
        <v>27</v>
      </c>
      <c r="B25" s="27">
        <v>13777885.590000002</v>
      </c>
      <c r="C25" s="27">
        <v>5527163.6099999994</v>
      </c>
      <c r="D25" s="27">
        <v>3247386.1399999997</v>
      </c>
      <c r="E25" s="27">
        <v>8553208.6500000004</v>
      </c>
      <c r="F25" s="27">
        <v>6697116.2599999998</v>
      </c>
      <c r="G25" s="27">
        <v>4082127.75</v>
      </c>
      <c r="H25" s="27">
        <v>4854837.3599999994</v>
      </c>
      <c r="I25" s="27">
        <v>6610131.3499999996</v>
      </c>
      <c r="J25" s="27">
        <v>2985170.3</v>
      </c>
      <c r="K25" s="27">
        <v>3298681.96</v>
      </c>
      <c r="L25" s="27">
        <v>5348605.9799999995</v>
      </c>
      <c r="M25" s="27">
        <v>2903154.4</v>
      </c>
      <c r="N25" s="28">
        <v>67885469.349999994</v>
      </c>
      <c r="O25" s="27">
        <v>3002144.27</v>
      </c>
      <c r="P25" s="19"/>
    </row>
    <row r="26" spans="1:16" ht="11.25" customHeight="1">
      <c r="A26" s="16" t="s">
        <v>28</v>
      </c>
      <c r="B26" s="21">
        <f t="shared" ref="B26:O26" si="3">SUM(B27:B30)</f>
        <v>353536770.11013263</v>
      </c>
      <c r="C26" s="21">
        <f t="shared" si="3"/>
        <v>355787852.03013265</v>
      </c>
      <c r="D26" s="21">
        <f t="shared" si="3"/>
        <v>348826177.93013269</v>
      </c>
      <c r="E26" s="21">
        <f t="shared" si="3"/>
        <v>377987133.87013263</v>
      </c>
      <c r="F26" s="21">
        <f t="shared" si="3"/>
        <v>358325726.27013266</v>
      </c>
      <c r="G26" s="21">
        <f t="shared" si="3"/>
        <v>371281009.69013268</v>
      </c>
      <c r="H26" s="21">
        <f t="shared" si="3"/>
        <v>370808361.45013267</v>
      </c>
      <c r="I26" s="21">
        <f t="shared" si="3"/>
        <v>943349340.25013256</v>
      </c>
      <c r="J26" s="21">
        <f>SUM(J27:J30)</f>
        <v>445745783.63999999</v>
      </c>
      <c r="K26" s="21">
        <f t="shared" si="3"/>
        <v>296165281.49000001</v>
      </c>
      <c r="L26" s="21">
        <f t="shared" si="3"/>
        <v>363579954.83000004</v>
      </c>
      <c r="M26" s="21">
        <f t="shared" si="3"/>
        <v>368123538</v>
      </c>
      <c r="N26" s="21">
        <f t="shared" si="3"/>
        <v>4953516929.5610609</v>
      </c>
      <c r="O26" s="21">
        <f t="shared" si="3"/>
        <v>1676872.83</v>
      </c>
      <c r="P26" s="19"/>
    </row>
    <row r="27" spans="1:16" ht="11.25" customHeight="1">
      <c r="A27" s="30" t="s">
        <v>29</v>
      </c>
      <c r="B27" s="23">
        <v>320825.5</v>
      </c>
      <c r="C27" s="23">
        <v>768499.76</v>
      </c>
      <c r="D27" s="23">
        <v>1432087.85</v>
      </c>
      <c r="E27" s="23">
        <v>335808.4</v>
      </c>
      <c r="F27" s="23">
        <v>164186.88</v>
      </c>
      <c r="G27" s="23">
        <v>471402.4</v>
      </c>
      <c r="H27" s="23">
        <v>330193.21000000002</v>
      </c>
      <c r="I27" s="23">
        <v>183564.31</v>
      </c>
      <c r="J27" s="23">
        <v>206009.5</v>
      </c>
      <c r="K27" s="23">
        <v>122745.75</v>
      </c>
      <c r="L27" s="23">
        <v>73371.47</v>
      </c>
      <c r="M27" s="23">
        <v>30596.45</v>
      </c>
      <c r="N27" s="24">
        <v>4439291.4800000004</v>
      </c>
      <c r="O27" s="23">
        <v>0</v>
      </c>
      <c r="P27" s="19"/>
    </row>
    <row r="28" spans="1:16" ht="11.25" customHeight="1">
      <c r="A28" s="30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30182017.419999998</v>
      </c>
      <c r="J28" s="23">
        <v>0</v>
      </c>
      <c r="K28" s="23">
        <v>0</v>
      </c>
      <c r="L28" s="23">
        <v>0</v>
      </c>
      <c r="M28" s="23">
        <v>0</v>
      </c>
      <c r="N28" s="24">
        <v>30182017.419999998</v>
      </c>
      <c r="O28" s="23">
        <v>1676872.83</v>
      </c>
      <c r="P28" s="19"/>
    </row>
    <row r="29" spans="1:16" ht="11.25" customHeight="1">
      <c r="A29" s="30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118629426.00999995</v>
      </c>
      <c r="J29" s="23">
        <v>0</v>
      </c>
      <c r="K29" s="23">
        <v>0</v>
      </c>
      <c r="L29" s="23">
        <v>0</v>
      </c>
      <c r="M29" s="23">
        <v>0</v>
      </c>
      <c r="N29" s="24">
        <v>118629426.00999995</v>
      </c>
      <c r="O29" s="23">
        <v>0</v>
      </c>
      <c r="P29" s="19"/>
    </row>
    <row r="30" spans="1:16" ht="11.25" customHeight="1">
      <c r="A30" s="31" t="s">
        <v>32</v>
      </c>
      <c r="B30" s="23">
        <v>353215944.61013263</v>
      </c>
      <c r="C30" s="23">
        <v>355019352.27013266</v>
      </c>
      <c r="D30" s="23">
        <v>347394090.08013266</v>
      </c>
      <c r="E30" s="23">
        <v>377651325.47013265</v>
      </c>
      <c r="F30" s="23">
        <v>358161539.39013267</v>
      </c>
      <c r="G30" s="23">
        <v>370809607.2901327</v>
      </c>
      <c r="H30" s="23">
        <v>370478168.24013269</v>
      </c>
      <c r="I30" s="23">
        <v>794354332.51013267</v>
      </c>
      <c r="J30" s="23">
        <v>445539774.13999999</v>
      </c>
      <c r="K30" s="23">
        <v>296042535.74000001</v>
      </c>
      <c r="L30" s="23">
        <v>363506583.36000001</v>
      </c>
      <c r="M30" s="23">
        <v>368092941.55000001</v>
      </c>
      <c r="N30" s="24">
        <v>4800266194.6510611</v>
      </c>
      <c r="O30" s="23">
        <v>0</v>
      </c>
      <c r="P30" s="19"/>
    </row>
    <row r="31" spans="1:16" s="25" customFormat="1" ht="11.25" customHeight="1">
      <c r="A31" s="32" t="s">
        <v>33</v>
      </c>
      <c r="B31" s="33">
        <f t="shared" ref="B31:O31" si="4">B16-B26</f>
        <v>1009665421.8198676</v>
      </c>
      <c r="C31" s="33">
        <f t="shared" si="4"/>
        <v>990259754.92986763</v>
      </c>
      <c r="D31" s="33">
        <f t="shared" si="4"/>
        <v>986919138.31986713</v>
      </c>
      <c r="E31" s="33">
        <f t="shared" si="4"/>
        <v>964781489.48986745</v>
      </c>
      <c r="F31" s="33">
        <f t="shared" si="4"/>
        <v>975197965.39986765</v>
      </c>
      <c r="G31" s="33">
        <f t="shared" si="4"/>
        <v>956182858.73986745</v>
      </c>
      <c r="H31" s="33">
        <f t="shared" si="4"/>
        <v>1014424388.6198673</v>
      </c>
      <c r="I31" s="33">
        <f t="shared" si="4"/>
        <v>1665869314.0698667</v>
      </c>
      <c r="J31" s="33">
        <f t="shared" si="4"/>
        <v>1161567543.1500006</v>
      </c>
      <c r="K31" s="33">
        <f t="shared" si="4"/>
        <v>772022816.53000009</v>
      </c>
      <c r="L31" s="33">
        <f t="shared" si="4"/>
        <v>1027326119.4799999</v>
      </c>
      <c r="M31" s="33">
        <f t="shared" si="4"/>
        <v>908493287.25999999</v>
      </c>
      <c r="N31" s="33">
        <f>N16-N26</f>
        <v>12432710097.808937</v>
      </c>
      <c r="O31" s="33">
        <f t="shared" si="4"/>
        <v>7182102.7599999998</v>
      </c>
      <c r="P31" s="19"/>
    </row>
    <row r="32" spans="1:16" ht="11.2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</row>
    <row r="33" spans="1:16" ht="11.25" customHeight="1">
      <c r="A33" s="80" t="s">
        <v>34</v>
      </c>
      <c r="B33" s="81"/>
      <c r="C33" s="81"/>
      <c r="D33" s="81"/>
      <c r="E33" s="81"/>
      <c r="F33" s="80" t="s">
        <v>35</v>
      </c>
      <c r="G33" s="81"/>
      <c r="H33" s="81"/>
      <c r="I33" s="81"/>
      <c r="J33" s="81"/>
      <c r="K33" s="81"/>
      <c r="L33" s="81"/>
      <c r="M33" s="80" t="s">
        <v>36</v>
      </c>
      <c r="N33" s="81"/>
      <c r="O33" s="82"/>
    </row>
    <row r="34" spans="1:16" ht="11.25" customHeight="1">
      <c r="A34" s="34" t="s">
        <v>37</v>
      </c>
      <c r="B34" s="37"/>
      <c r="C34" s="37"/>
      <c r="D34" s="37"/>
      <c r="E34" s="37"/>
      <c r="F34" s="62">
        <v>22972782020.709999</v>
      </c>
      <c r="G34" s="63"/>
      <c r="H34" s="63"/>
      <c r="I34" s="63"/>
      <c r="J34" s="63"/>
      <c r="K34" s="63"/>
      <c r="L34" s="64"/>
      <c r="M34" s="65" t="s">
        <v>38</v>
      </c>
      <c r="N34" s="66"/>
      <c r="O34" s="67"/>
      <c r="P34" s="19"/>
    </row>
    <row r="35" spans="1:16" ht="11.25" customHeight="1">
      <c r="A35" s="68" t="s">
        <v>39</v>
      </c>
      <c r="B35" s="69"/>
      <c r="C35" s="69"/>
      <c r="D35" s="69"/>
      <c r="E35" s="70"/>
      <c r="F35" s="38"/>
      <c r="G35" s="37"/>
      <c r="H35" s="39"/>
      <c r="I35" s="39"/>
      <c r="J35" s="39"/>
      <c r="K35" s="39"/>
      <c r="L35" s="40">
        <v>0</v>
      </c>
      <c r="M35" s="65" t="s">
        <v>38</v>
      </c>
      <c r="N35" s="66"/>
      <c r="O35" s="67"/>
    </row>
    <row r="36" spans="1:16" ht="11.25" customHeight="1">
      <c r="A36" s="41" t="s">
        <v>40</v>
      </c>
      <c r="B36" s="42"/>
      <c r="C36" s="42"/>
      <c r="D36" s="42"/>
      <c r="E36" s="42"/>
      <c r="F36" s="38"/>
      <c r="G36" s="37"/>
      <c r="H36" s="39"/>
      <c r="I36" s="39"/>
      <c r="J36" s="39"/>
      <c r="K36" s="39"/>
      <c r="L36" s="40">
        <v>0</v>
      </c>
      <c r="M36" s="38"/>
      <c r="N36" s="37"/>
      <c r="O36" s="43"/>
    </row>
    <row r="37" spans="1:16" ht="11.25" customHeight="1">
      <c r="A37" s="44" t="s">
        <v>41</v>
      </c>
      <c r="B37" s="45"/>
      <c r="C37" s="45"/>
      <c r="D37" s="45"/>
      <c r="E37" s="45"/>
      <c r="F37" s="38"/>
      <c r="G37" s="37"/>
      <c r="H37" s="39"/>
      <c r="I37" s="39"/>
      <c r="J37" s="39"/>
      <c r="K37" s="39"/>
      <c r="L37" s="46">
        <f>F34-L35-L36</f>
        <v>22972782020.709999</v>
      </c>
      <c r="M37" s="65" t="s">
        <v>38</v>
      </c>
      <c r="N37" s="66"/>
      <c r="O37" s="67"/>
    </row>
    <row r="38" spans="1:16" ht="15.75">
      <c r="A38" s="47" t="s">
        <v>42</v>
      </c>
      <c r="B38" s="48"/>
      <c r="C38" s="48"/>
      <c r="D38" s="48"/>
      <c r="E38" s="48"/>
      <c r="F38" s="49"/>
      <c r="G38" s="50"/>
      <c r="H38" s="51"/>
      <c r="I38" s="51"/>
      <c r="J38" s="51"/>
      <c r="K38" s="51"/>
      <c r="L38" s="52">
        <f>N31+O31</f>
        <v>12439892200.568937</v>
      </c>
      <c r="M38" s="49"/>
      <c r="N38" s="51"/>
      <c r="O38" s="53">
        <f>ROUND(L38/L37*100,2)</f>
        <v>54.15</v>
      </c>
      <c r="P38" s="54"/>
    </row>
    <row r="39" spans="1:16" ht="11.25" customHeight="1">
      <c r="A39" s="71" t="s">
        <v>43</v>
      </c>
      <c r="B39" s="72"/>
      <c r="C39" s="72"/>
      <c r="D39" s="72"/>
      <c r="E39" s="73"/>
      <c r="F39" s="34"/>
      <c r="G39" s="35"/>
      <c r="H39" s="35"/>
      <c r="I39" s="35"/>
      <c r="J39" s="35"/>
      <c r="K39" s="35"/>
      <c r="L39" s="40">
        <f>ROUND($F$34*O39/100,2)</f>
        <v>12405302291.18</v>
      </c>
      <c r="M39" s="34"/>
      <c r="N39" s="35"/>
      <c r="O39" s="40">
        <v>54</v>
      </c>
    </row>
    <row r="40" spans="1:16" ht="11.25" customHeight="1">
      <c r="A40" s="55" t="s">
        <v>44</v>
      </c>
      <c r="B40" s="56"/>
      <c r="C40" s="56"/>
      <c r="D40" s="56"/>
      <c r="E40" s="56"/>
      <c r="F40" s="34"/>
      <c r="G40" s="35"/>
      <c r="H40" s="35"/>
      <c r="I40" s="35"/>
      <c r="J40" s="35"/>
      <c r="K40" s="35"/>
      <c r="L40" s="40">
        <f>ROUND(L39*0.95,2)</f>
        <v>11785037176.620001</v>
      </c>
      <c r="M40" s="34"/>
      <c r="N40" s="35"/>
      <c r="O40" s="40">
        <f>ROUND(O39*0.95,2)</f>
        <v>51.3</v>
      </c>
    </row>
    <row r="41" spans="1:16" ht="11.25" customHeight="1">
      <c r="A41" s="55" t="s">
        <v>45</v>
      </c>
      <c r="B41" s="56"/>
      <c r="C41" s="56"/>
      <c r="D41" s="56"/>
      <c r="E41" s="56"/>
      <c r="F41" s="34"/>
      <c r="G41" s="35"/>
      <c r="H41" s="35"/>
      <c r="I41" s="35"/>
      <c r="J41" s="35"/>
      <c r="K41" s="35"/>
      <c r="L41" s="40">
        <f>ROUND(L39*0.9,2)</f>
        <v>11164772062.059999</v>
      </c>
      <c r="M41" s="34"/>
      <c r="N41" s="35"/>
      <c r="O41" s="40">
        <f>ROUND(O39*0.9,2)</f>
        <v>48.6</v>
      </c>
    </row>
    <row r="42" spans="1:16" s="59" customFormat="1" ht="11.25" customHeight="1">
      <c r="A42" s="57" t="str">
        <f ca="1">CONCATENATE("FONTE: Sistema: FINCON, Unidade Responsável: Controladoria Geral do Município, Data e hora da Emissão: ",TEXT(NOW(),"dd/mm/aaaa hh:mm"))</f>
        <v>FONTE: Sistema: FINCON, Unidade Responsável: Controladoria Geral do Município, Data e hora da Emissão: 02/09/2020 16:38</v>
      </c>
      <c r="B42" s="57"/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6" ht="12.75">
      <c r="A43" s="61" t="s">
        <v>46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6" ht="35.450000000000003" customHeight="1">
      <c r="A44" s="61" t="s">
        <v>47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6" ht="11.25" customHeight="1">
      <c r="B45" s="60"/>
      <c r="C45" s="60"/>
      <c r="D45" s="60"/>
      <c r="E45" s="60"/>
      <c r="F45" s="60"/>
      <c r="G45" s="60"/>
      <c r="H45" s="60"/>
      <c r="I45" s="60"/>
      <c r="J45" s="60"/>
    </row>
  </sheetData>
  <mergeCells count="32">
    <mergeCell ref="A2:O2"/>
    <mergeCell ref="A3:O3"/>
    <mergeCell ref="A4:O4"/>
    <mergeCell ref="A5:O5"/>
    <mergeCell ref="A6:O6"/>
    <mergeCell ref="A33:E33"/>
    <mergeCell ref="F33:L33"/>
    <mergeCell ref="M33:O33"/>
    <mergeCell ref="C12:C15"/>
    <mergeCell ref="D12:D15"/>
    <mergeCell ref="E12:E15"/>
    <mergeCell ref="F12:F15"/>
    <mergeCell ref="G12:G15"/>
    <mergeCell ref="H12:H15"/>
    <mergeCell ref="A9:A15"/>
    <mergeCell ref="B9:O9"/>
    <mergeCell ref="B10:O10"/>
    <mergeCell ref="B11:N11"/>
    <mergeCell ref="B12:B15"/>
    <mergeCell ref="I12:I15"/>
    <mergeCell ref="J12:J15"/>
    <mergeCell ref="K12:K15"/>
    <mergeCell ref="L12:L15"/>
    <mergeCell ref="M12:M15"/>
    <mergeCell ref="A43:O43"/>
    <mergeCell ref="A44:O44"/>
    <mergeCell ref="F34:L34"/>
    <mergeCell ref="M34:O34"/>
    <mergeCell ref="A35:E35"/>
    <mergeCell ref="M35:O35"/>
    <mergeCell ref="M37:O37"/>
    <mergeCell ref="A39:E39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  <ignoredErrors>
    <ignoredError sqref="H21:J21 D21:G21 B21:C21 K21:M21 N21:O21" formulaRange="1"/>
    <ignoredError sqref="N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Executivo Royaltie</vt:lpstr>
      <vt:lpstr>'Executivo Royaltie'!Area_de_impressao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Martins Loureiro</dc:creator>
  <cp:lastModifiedBy>02067627</cp:lastModifiedBy>
  <cp:lastPrinted>2020-09-02T19:45:48Z</cp:lastPrinted>
  <dcterms:created xsi:type="dcterms:W3CDTF">2020-09-02T18:53:21Z</dcterms:created>
  <dcterms:modified xsi:type="dcterms:W3CDTF">2020-09-02T19:46:24Z</dcterms:modified>
</cp:coreProperties>
</file>