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3880" yWindow="-120" windowWidth="24240" windowHeight="13140" tabRatio="748"/>
  </bookViews>
  <sheets>
    <sheet name="Anexo 6 Prim e Nom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[1]QD26!#REF!</definedName>
    <definedName name="\e">[1]QD26!#REF!</definedName>
    <definedName name="\f" localSheetId="0">[2]Plan1!#REF!</definedName>
    <definedName name="\f">[2]Plan1!#REF!</definedName>
    <definedName name="\i" localSheetId="0">#REF!</definedName>
    <definedName name="\i">#REF!</definedName>
    <definedName name="\k" localSheetId="0">[3]DEUDA!#REF!</definedName>
    <definedName name="\k">[3]DEUDA!#REF!</definedName>
    <definedName name="\p" localSheetId="0">[3]DEUDA!#REF!</definedName>
    <definedName name="\p">[3]DEUDA!#REF!</definedName>
    <definedName name="\s" localSheetId="0">[2]Plan1!#REF!</definedName>
    <definedName name="\s">[2]Plan1!#REF!</definedName>
    <definedName name="\w" localSheetId="0">[2]Plan1!#REF!</definedName>
    <definedName name="\w">[2]Plan1!#REF!</definedName>
    <definedName name="\x" localSheetId="0">[1]QD08!#REF!</definedName>
    <definedName name="\x">[1]QD08!#REF!</definedName>
    <definedName name="\z" localSheetId="0">[1]QD08!#REF!</definedName>
    <definedName name="\z">[1]QD08!#REF!</definedName>
    <definedName name="_________ano2003">#REF!</definedName>
    <definedName name="________ano2003">#REF!</definedName>
    <definedName name="_______ano2003">#REF!</definedName>
    <definedName name="______ano2003">#REF!</definedName>
    <definedName name="_____ano2003">#REF!</definedName>
    <definedName name="_____fpm2005">[4]BASE!#REF!</definedName>
    <definedName name="_____fpm2006">[4]BASE!#REF!</definedName>
    <definedName name="_____fpm2007">[4]BASE!#REF!</definedName>
    <definedName name="_____fpm2008">[4]BASE!#REF!</definedName>
    <definedName name="_____fpm2009">[4]BASE!#REF!</definedName>
    <definedName name="_____lk2005">[4]BASE!#REF!</definedName>
    <definedName name="_____lk2006">[4]BASE!#REF!</definedName>
    <definedName name="_____lk2007">[4]BASE!#REF!</definedName>
    <definedName name="_____lk2008">[4]BASE!#REF!</definedName>
    <definedName name="_____lk2009">[4]BASE!#REF!</definedName>
    <definedName name="____A23000">[5]BALANCETE.AGO99!#REF!</definedName>
    <definedName name="____ano2003">#REF!</definedName>
    <definedName name="____fpm2005" localSheetId="0">[4]BASE!#REF!</definedName>
    <definedName name="____fpm2006" localSheetId="0">[4]BASE!#REF!</definedName>
    <definedName name="____fpm2007" localSheetId="0">[4]BASE!#REF!</definedName>
    <definedName name="____fpm2008" localSheetId="0">[4]BASE!#REF!</definedName>
    <definedName name="____fpm2009" localSheetId="0">[4]BASE!#REF!</definedName>
    <definedName name="____lk2005" localSheetId="0">[4]BASE!#REF!</definedName>
    <definedName name="____lk2006" localSheetId="0">[4]BASE!#REF!</definedName>
    <definedName name="____lk2007" localSheetId="0">[4]BASE!#REF!</definedName>
    <definedName name="____lk2008" localSheetId="0">[4]BASE!#REF!</definedName>
    <definedName name="____lk2009" localSheetId="0">[4]BASE!#REF!</definedName>
    <definedName name="___A23000" localSheetId="0">[5]BALANCETE.AGO99!#REF!</definedName>
    <definedName name="___ano2003">#REF!</definedName>
    <definedName name="___fpm2005">[4]BASE!#REF!</definedName>
    <definedName name="___fpm2006">[4]BASE!#REF!</definedName>
    <definedName name="___fpm2007">[4]BASE!#REF!</definedName>
    <definedName name="___fpm2008">[4]BASE!#REF!</definedName>
    <definedName name="___fpm2009">[4]BASE!#REF!</definedName>
    <definedName name="___lk2005">[4]BASE!#REF!</definedName>
    <definedName name="___lk2006">[4]BASE!#REF!</definedName>
    <definedName name="___lk2007">[4]BASE!#REF!</definedName>
    <definedName name="___lk2008">[4]BASE!#REF!</definedName>
    <definedName name="___lk2009">[4]BASE!#REF!</definedName>
    <definedName name="___tab1">[6]INDICES!$A$7:$H$12</definedName>
    <definedName name="__A23000">[5]BALANCETE.AGO99!#REF!</definedName>
    <definedName name="__ano2003">#REF!</definedName>
    <definedName name="__tab1">[6]INDICES!$A$7:$H$12</definedName>
    <definedName name="_1_" localSheetId="0">[3]DEUDA!#REF!</definedName>
    <definedName name="_1_">[3]DEUDA!#REF!</definedName>
    <definedName name="_11111010101" localSheetId="0">#REF!</definedName>
    <definedName name="_11111010101">#REF!</definedName>
    <definedName name="_2014">#REF!</definedName>
    <definedName name="_9.1.1.1.1.01.01.02" localSheetId="0">#REF!</definedName>
    <definedName name="_9.1.1.1.1.01.01.02">#REF!</definedName>
    <definedName name="_9990999999">#REF!</definedName>
    <definedName name="_ano2003">#REF!</definedName>
    <definedName name="_fpm2005">[4]BASE!#REF!</definedName>
    <definedName name="_fpm2006">[4]BASE!#REF!</definedName>
    <definedName name="_fpm2007">[4]BASE!#REF!</definedName>
    <definedName name="_fpm2008">[4]BASE!#REF!</definedName>
    <definedName name="_fpm2009">[4]BASE!#REF!</definedName>
    <definedName name="_ID">"II.19 BACEN balancete passivo(5)"</definedName>
    <definedName name="_Lin1">8</definedName>
    <definedName name="_Lin2">12</definedName>
    <definedName name="_Lin3">42</definedName>
    <definedName name="_lk2005">[4]BASE!#REF!</definedName>
    <definedName name="_lk2006">[4]BASE!#REF!</definedName>
    <definedName name="_lk2007">[4]BASE!#REF!</definedName>
    <definedName name="_lk2008">[4]BASE!#REF!</definedName>
    <definedName name="_lk2009">[4]BASE!#REF!</definedName>
    <definedName name="_NCol">7</definedName>
    <definedName name="_tab1">[6]INDICES!$A$7:$H$12</definedName>
    <definedName name="_Tipo">1</definedName>
    <definedName name="a" localSheetId="0">#REF!</definedName>
    <definedName name="a">#REF!</definedName>
    <definedName name="A_FUNDORIO" localSheetId="0">[7]A_FUNDORIO!#REF!</definedName>
    <definedName name="A_FUNDORIO">[7]A_FUNDORIO!#REF!</definedName>
    <definedName name="A_IPP" localSheetId="0">[7]A_IPP!#REF!</definedName>
    <definedName name="A_IPP">[7]A_IPP!#REF!</definedName>
    <definedName name="A_PREVIRIO" localSheetId="0">[7]A_PREVIRIO!#REF!</definedName>
    <definedName name="A_PREVIRIO">[7]A_PREVIRIO!#REF!</definedName>
    <definedName name="A_RIOARTE" localSheetId="0">[7]A_RIOARTE!#REF!</definedName>
    <definedName name="A_RIOARTE">[7]A_RIOARTE!#REF!</definedName>
    <definedName name="A_SMTU" localSheetId="0">[7]A_SMTU!#REF!</definedName>
    <definedName name="A_SMTU">[7]A_SMTU!#REF!</definedName>
    <definedName name="Ações" localSheetId="0">#REF!</definedName>
    <definedName name="Ações">#REF!</definedName>
    <definedName name="Ano">#REF!</definedName>
    <definedName name="anos" localSheetId="0">#REF!</definedName>
    <definedName name="anos">#REF!</definedName>
    <definedName name="_xlnm.Print_Area" localSheetId="0">'Anexo 6 Prim e Nom'!$A$1:$H$160</definedName>
    <definedName name="Até_o_2º_Quadrimestre" localSheetId="0">#REF!</definedName>
    <definedName name="Até_o_2º_Quadrimestre">#REF!</definedName>
    <definedName name="bimestral">[8]Plano!$A$4000:$F$5999</definedName>
    <definedName name="bol" localSheetId="0">#REF!</definedName>
    <definedName name="bol">#REF!</definedName>
    <definedName name="BolCopin" localSheetId="0">#REF!,#REF!,#REF!</definedName>
    <definedName name="BolCopin">#REF!,#REF!,#REF!</definedName>
    <definedName name="Cancela" localSheetId="0">#REF!,#REF!</definedName>
    <definedName name="Cancela">#REF!,#REF!</definedName>
    <definedName name="ccc" localSheetId="0">[3]DEUDA!#REF!</definedName>
    <definedName name="ccc">[3]DEUDA!#REF!</definedName>
    <definedName name="cicero" localSheetId="0">#REF!</definedName>
    <definedName name="cicero">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od">[9]TesMetasMes!$O$10:$O$102</definedName>
    <definedName name="codA">[9]OFtesMetasMes!$O$10:$O$35</definedName>
    <definedName name="CritEx" localSheetId="0">#REF!</definedName>
    <definedName name="CritEx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etalhes_do_Demonstrativo_MDE" localSheetId="0">#REF!</definedName>
    <definedName name="Detalhes_do_Demonstrativo_MDE">#REF!</definedName>
    <definedName name="dfdf" localSheetId="0">[3]DEUDA!#REF!</definedName>
    <definedName name="dfdf">[3]DEUDA!#REF!</definedName>
    <definedName name="DIARIO1B" localSheetId="0">#REF!</definedName>
    <definedName name="DIARIO1B">#REF!</definedName>
    <definedName name="DIARIO1E" localSheetId="0">#REF!</definedName>
    <definedName name="DIARIO1E">#REF!</definedName>
    <definedName name="DIARIO2A" localSheetId="0">#REF!</definedName>
    <definedName name="DIARIO2A">#REF!</definedName>
    <definedName name="DIARIO2B" localSheetId="0">#REF!</definedName>
    <definedName name="DIARIO2B">#REF!</definedName>
    <definedName name="DIARIO2E" localSheetId="0">#REF!</definedName>
    <definedName name="DIARIO2E">#REF!</definedName>
    <definedName name="DIRETA" localSheetId="0">#REF!</definedName>
    <definedName name="DIRETA">#REF!</definedName>
    <definedName name="DIRETA1" localSheetId="0">#REF!</definedName>
    <definedName name="DIRETA1">#REF!</definedName>
    <definedName name="DIRETAS">[7]DIRETA!$A$122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_IMPRENSA" localSheetId="0">[7]E_IMPRENSA!#REF!</definedName>
    <definedName name="E_IMPRENSA">[7]E_IMPRENSA!#REF!</definedName>
    <definedName name="E_IPLAN" localSheetId="0">#REF!</definedName>
    <definedName name="E_IPLAN">#REF!</definedName>
    <definedName name="E_MULTIRIO" localSheetId="0">[7]E_MULTIRIO!#REF!</definedName>
    <definedName name="E_MULTIRIO">[7]E_MULTIRIO!#REF!</definedName>
    <definedName name="E_RIOCOP" localSheetId="0">[7]E_RIOCOP!#REF!</definedName>
    <definedName name="E_RIOCOP">[7]E_RIOCOP!#REF!</definedName>
    <definedName name="E_RIOFILME" localSheetId="0">#REF!</definedName>
    <definedName name="E_RIOFILME">#REF!</definedName>
    <definedName name="E_RIOLUZ" localSheetId="0">#REF!</definedName>
    <definedName name="E_RIOLUZ">#REF!</definedName>
    <definedName name="E_RIOURBE" localSheetId="0">#REF!</definedName>
    <definedName name="E_RIOURBE">#REF!</definedName>
    <definedName name="Elementos" localSheetId="0">#REF!</definedName>
    <definedName name="Elementos">#REF!</definedName>
    <definedName name="F_ESPORTES" localSheetId="0">[7]F_ESPORTES!#REF!</definedName>
    <definedName name="F_ESPORTES">[7]F_ESPORTES!#REF!</definedName>
    <definedName name="F_FUNDACAORIO" localSheetId="0">[7]F_FUNDACAORIO!#REF!</definedName>
    <definedName name="F_FUNDACAORIO">[7]F_FUNDACAORIO!#REF!</definedName>
    <definedName name="F_FUNLAR" localSheetId="0">[7]F_FUNLAR!#REF!</definedName>
    <definedName name="F_FUNLAR">[7]F_FUNLAR!#REF!</definedName>
    <definedName name="F_GEORIO" localSheetId="0">[7]F_GEORIO!#REF!</definedName>
    <definedName name="F_GEORIO">[7]F_GEORIO!#REF!</definedName>
    <definedName name="F_JGOULART" localSheetId="0">[7]F_JGOULART!#REF!</definedName>
    <definedName name="F_JGOULART">[7]F_JGOULART!#REF!</definedName>
    <definedName name="F_PEJ" localSheetId="0">[7]F_PEJ!#REF!</definedName>
    <definedName name="F_PEJ">[7]F_PEJ!#REF!</definedName>
    <definedName name="F_PLANETARIO" localSheetId="0">[7]F_PLANETARIO!#REF!</definedName>
    <definedName name="F_PLANETARIO">[7]F_PLANETARIO!#REF!</definedName>
    <definedName name="F_RIOAGUAS" localSheetId="0">[7]F_RIOAGUAS!#REF!</definedName>
    <definedName name="F_RIOAGUAS">[7]F_RIOAGUAS!#REF!</definedName>
    <definedName name="F_RIOZOO" localSheetId="0">[7]F_RIOZOO!#REF!</definedName>
    <definedName name="F_RIOZOO">[7]F_RIOZOO!#REF!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sdfs" localSheetId="0">#REF!</definedName>
    <definedName name="fsdfs">#REF!</definedName>
    <definedName name="fxfd" localSheetId="0">[3]DEUDA!#REF!</definedName>
    <definedName name="fxfd">[3]DEUDA!#REF!</definedName>
    <definedName name="G">#N/A</definedName>
    <definedName name="Ganhos_e_perdas_de_receita" localSheetId="0">#REF!</definedName>
    <definedName name="Ganhos_e_perdas_de_receita">#REF!</definedName>
    <definedName name="Ganhos_e_Perdas_de_Receita_99" localSheetId="0">#REF!</definedName>
    <definedName name="Ganhos_e_Perdas_de_Receita_99">#REF!</definedName>
    <definedName name="gdsfgafjklgqej" localSheetId="0">#REF!</definedName>
    <definedName name="gdsfgafjklgqej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 localSheetId="0">[4]BASE!#REF!</definedName>
    <definedName name="icms2005">[4]BASE!#REF!</definedName>
    <definedName name="icms2006" localSheetId="0">[4]BASE!#REF!</definedName>
    <definedName name="icms2006">[4]BASE!#REF!</definedName>
    <definedName name="icms2007" localSheetId="0">[4]BASE!#REF!</definedName>
    <definedName name="icms2007">[4]BASE!#REF!</definedName>
    <definedName name="icms2008" localSheetId="0">[4]BASE!#REF!</definedName>
    <definedName name="icms2008">[4]BASE!#REF!</definedName>
    <definedName name="icms2009" localSheetId="0">[4]BASE!#REF!</definedName>
    <definedName name="icms2009">[4]BASE!#REF!</definedName>
    <definedName name="igpdic" localSheetId="0">[3]DEUDA!#REF!</definedName>
    <definedName name="igpdic">[3]DEUDA!#REF!</definedName>
    <definedName name="ipiex2005" localSheetId="0">[4]BASE!#REF!</definedName>
    <definedName name="ipiex2005">[4]BASE!#REF!</definedName>
    <definedName name="ipiex2006" localSheetId="0">[4]BASE!#REF!</definedName>
    <definedName name="ipiex2006">[4]BASE!#REF!</definedName>
    <definedName name="ipiex2007" localSheetId="0">[4]BASE!#REF!</definedName>
    <definedName name="ipiex2007">[4]BASE!#REF!</definedName>
    <definedName name="ipiex2008" localSheetId="0">[4]BASE!#REF!</definedName>
    <definedName name="ipiex2008">[4]BASE!#REF!</definedName>
    <definedName name="ipiex2009" localSheetId="0">[4]BASE!#REF!</definedName>
    <definedName name="ipiex2009">[4]BASE!#REF!</definedName>
    <definedName name="last" localSheetId="0">#REF!</definedName>
    <definedName name="last">#REF!</definedName>
    <definedName name="Limitess" localSheetId="0">#REF!,#REF!</definedName>
    <definedName name="Limitess">#REF!,#REF!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M_CETRIO" localSheetId="0">[7]M_CETRIO!#REF!</definedName>
    <definedName name="M_CETRIO">[7]M_CETRIO!#REF!</definedName>
    <definedName name="M_COMLURB" localSheetId="0">[7]M_COMLURB!#REF!</definedName>
    <definedName name="M_COMLURB">[7]M_COMLURB!#REF!</definedName>
    <definedName name="M_GUARDA" localSheetId="0">[7]M_GUARDA!#REF!</definedName>
    <definedName name="M_GUARDA">[7]M_GUARDA!#REF!</definedName>
    <definedName name="M_RIOTUR" localSheetId="0">[7]M_RIOTUR!#REF!</definedName>
    <definedName name="M_RIOTUR">[7]M_RIOTUR!#REF!</definedName>
    <definedName name="MAPA" localSheetId="0">[2]Plan1!#REF!</definedName>
    <definedName name="MAPA">[2]Plan1!#REF!</definedName>
    <definedName name="MAPA1" localSheetId="0">#REF!</definedName>
    <definedName name="MAPA1">#REF!</definedName>
    <definedName name="MAPA2" localSheetId="0">#REF!</definedName>
    <definedName name="MAPA2">#REF!</definedName>
    <definedName name="MAPA3" localSheetId="0">[3]DEUDA!#REF!</definedName>
    <definedName name="MAPA3">[3]DEUDA!#REF!</definedName>
    <definedName name="MAPA4" localSheetId="0">[3]DEUDA!#REF!</definedName>
    <definedName name="MAPA4">[3]DEUDA!#REF!</definedName>
    <definedName name="MAPA5" localSheetId="0">[3]DEUDA!#REF!</definedName>
    <definedName name="MAPA5">[3]DEUDA!#REF!</definedName>
    <definedName name="MAPA6" localSheetId="0">[3]DEUDA!#REF!</definedName>
    <definedName name="MAPA6">[3]DEUDA!#REF!</definedName>
    <definedName name="MAPA7" localSheetId="0">[3]DEUDA!#REF!</definedName>
    <definedName name="MAPA7">[3]DEUDA!#REF!</definedName>
    <definedName name="mensal">[8]Plano!$A$2:$G$2000</definedName>
    <definedName name="MENSAL2" localSheetId="0">#REF!</definedName>
    <definedName name="MENSAL2">#REF!</definedName>
    <definedName name="MENSAL4" localSheetId="0">#REF!</definedName>
    <definedName name="MENSAL4">#REF!</definedName>
    <definedName name="Naturezas" localSheetId="0">#REF!</definedName>
    <definedName name="Naturezas">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'[10]5030F'!$AB$44</definedName>
    <definedName name="ofcontpatr">'[10]5030F'!$AB$47</definedName>
    <definedName name="ofcontserv">'[10]5030F'!$AB$59</definedName>
    <definedName name="offfundef">'[10]5030F'!$AB$748</definedName>
    <definedName name="offpm">'[10]5030F'!$AB$314</definedName>
    <definedName name="offundef">'[10]5030F'!$AB$394</definedName>
    <definedName name="oficms">'[10]5030F'!$AB$378</definedName>
    <definedName name="ofind">'[10]5030F'!$AB$198</definedName>
    <definedName name="ofiptu">'[10]5030F'!$AB$9</definedName>
    <definedName name="ofipva">'[10]5030F'!$AB$380</definedName>
    <definedName name="ofiss">'[10]5030F'!$AB$15</definedName>
    <definedName name="ofitbi">'[10]5030F'!$AB$12</definedName>
    <definedName name="oforc">'[10]5030F'!$AB$472</definedName>
    <definedName name="ofort">'[10]5030F'!$AB$19</definedName>
    <definedName name="ofpat">'[10]5030F'!$AB$79</definedName>
    <definedName name="ofserv">'[10]5030F'!$AB$208</definedName>
    <definedName name="oftransf">'[10]5030F'!$AB$310</definedName>
    <definedName name="PageMaker" localSheetId="0">#REF!</definedName>
    <definedName name="PageMaker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orto_Maravilha" localSheetId="0">'[11]M-Anexo 13-PPP'!$B$33</definedName>
    <definedName name="Porto_Maravilha">'[12]M-Anexo 13-PPP'!$B$33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Print_Area_MI" localSheetId="0">#REF!</definedName>
    <definedName name="Print_Area_MI">#REF!</definedName>
    <definedName name="RECADM">#N/A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RODAPE1" localSheetId="0">#REF!</definedName>
    <definedName name="RODAPE1">#REF!</definedName>
    <definedName name="RODAPE6" localSheetId="0">#REF!</definedName>
    <definedName name="RODAPE6">#REF!</definedName>
    <definedName name="RODAPE7" localSheetId="0">#REF!</definedName>
    <definedName name="RODAPE7">#REF!</definedName>
    <definedName name="RODAPE8" localSheetId="0">#REF!</definedName>
    <definedName name="RODAPE8">#REF!</definedName>
    <definedName name="RP" localSheetId="0">#REF!</definedName>
    <definedName name="RP">#REF!</definedName>
    <definedName name="RSC" localSheetId="0">[3]DEUDA!#REF!</definedName>
    <definedName name="RSC">[3]DEUDA!#REF!</definedName>
    <definedName name="Tabela_1___Déficit_da_Previdência_Social__RGPS" localSheetId="0">#REF!</definedName>
    <definedName name="Tabela_1___Déficit_da_Previdência_Social__RGPS">#REF!</definedName>
    <definedName name="Tabela_10___Resultado_Primário_do_Governo_Central_em_1999" localSheetId="0">#REF!</definedName>
    <definedName name="Tabela_10___Resultado_Primário_do_Governo_Central_em_1999">#REF!</definedName>
    <definedName name="Tabela_2___Contribuições_Previdenciárias" localSheetId="0">#REF!</definedName>
    <definedName name="Tabela_2___Contribuições_Previdenciárias">#REF!</definedName>
    <definedName name="Tabela_3___Benefícios__previsto_x_realizado" localSheetId="0">#REF!</definedName>
    <definedName name="Tabela_3___Benefícios__previsto_x_realizado">#REF!</definedName>
    <definedName name="Tabela_4___Receitas_Administradas_pela_SRF__previsto_x_realizado" localSheetId="0">#REF!</definedName>
    <definedName name="Tabela_4___Receitas_Administradas_pela_SRF__previsto_x_realizado">#REF!</definedName>
    <definedName name="Tabela_5___Receitas_Administradas_em_Agosto" localSheetId="0">#REF!</definedName>
    <definedName name="Tabela_5___Receitas_Administradas_em_Agosto">#REF!</definedName>
    <definedName name="Tabela_6___Receitas_Diretamente_Arrecadadas" localSheetId="0">#REF!</definedName>
    <definedName name="Tabela_6___Receitas_Diretamente_Arrecadadas">#REF!</definedName>
    <definedName name="Tabela_7___Déficit_da_Previdência_Social_em_1999" localSheetId="0">#REF!</definedName>
    <definedName name="Tabela_7___Déficit_da_Previdência_Social_em_1999">#REF!</definedName>
    <definedName name="Tabela_8___Receitas_Administradas__revisão_da_previsão" localSheetId="0">#REF!</definedName>
    <definedName name="Tabela_8___Receitas_Administradas__revisão_da_previsão">#REF!</definedName>
    <definedName name="Tabela_9___Resultado_Primário_de_1999" localSheetId="0">#REF!</definedName>
    <definedName name="Tabela_9___Resultado_Primário_de_1999">#REF!</definedName>
    <definedName name="TabelaCódigo">[13]ResumoEntidade!$BZ$1:$BZ$25</definedName>
    <definedName name="tcont">'[10]5030F'!$AA$44</definedName>
    <definedName name="tcontpatr">'[10]5030F'!$AA$47</definedName>
    <definedName name="tcontserv">'[10]5030F'!$AA$59</definedName>
    <definedName name="teste" localSheetId="0">#REF!</definedName>
    <definedName name="teste">#REF!</definedName>
    <definedName name="tffundef">'[10]5030F'!$AA$748</definedName>
    <definedName name="tfpm">'[10]5030F'!$AA$314</definedName>
    <definedName name="tfundef">'[10]5030F'!$AA$394</definedName>
    <definedName name="ticms">'[10]5030F'!$AA$378</definedName>
    <definedName name="tind">'[10]5030F'!$AA$198</definedName>
    <definedName name="tiptu">'[10]5030F'!$AA$9</definedName>
    <definedName name="tipva">'[10]5030F'!$AA$380</definedName>
    <definedName name="tiss">'[10]5030F'!$AA$15</definedName>
    <definedName name="titbi">'[10]5030F'!$AA$12</definedName>
    <definedName name="torc">'[10]5030F'!$AA$472</definedName>
    <definedName name="tort">'[10]5030F'!$AA$19</definedName>
    <definedName name="tpat">'[10]5030F'!$AA$79</definedName>
    <definedName name="tserv">'[10]5030F'!$AA$208</definedName>
    <definedName name="ttransf">'[10]5030F'!$AA$310</definedName>
    <definedName name="ULTMES" localSheetId="0">#REF!</definedName>
    <definedName name="ULTMES">#REF!</definedName>
    <definedName name="xxx" localSheetId="0">#REF!,#REF!</definedName>
    <definedName name="xxx">#REF!,#REF!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5" i="17"/>
  <c r="A128" l="1"/>
  <c r="C53"/>
  <c r="B82" s="1"/>
  <c r="B108" s="1"/>
  <c r="B21" l="1"/>
  <c r="B24"/>
  <c r="B33"/>
  <c r="B40"/>
  <c r="B44"/>
  <c r="B47"/>
  <c r="B14"/>
  <c r="B37" l="1"/>
  <c r="B50" s="1"/>
  <c r="B13"/>
  <c r="B36" s="1"/>
  <c r="B51" l="1"/>
  <c r="B136" l="1"/>
  <c r="B158" l="1"/>
  <c r="F63" l="1"/>
  <c r="H63"/>
  <c r="H71" s="1"/>
  <c r="H58"/>
  <c r="H62" s="1"/>
  <c r="G58"/>
  <c r="G62" s="1"/>
  <c r="G63"/>
  <c r="G71" s="1"/>
  <c r="F71"/>
  <c r="F58"/>
  <c r="F62" s="1"/>
  <c r="H73" l="1"/>
  <c r="F73"/>
  <c r="G73"/>
  <c r="B124" l="1"/>
  <c r="E63"/>
  <c r="E71" s="1"/>
  <c r="D63"/>
  <c r="D58"/>
  <c r="C63"/>
  <c r="B63"/>
  <c r="B71" s="1"/>
  <c r="B58"/>
  <c r="B62" s="1"/>
  <c r="G33" l="1"/>
  <c r="D71"/>
  <c r="E58"/>
  <c r="C71"/>
  <c r="G14"/>
  <c r="G21"/>
  <c r="G40"/>
  <c r="G37" s="1"/>
  <c r="G50" s="1"/>
  <c r="D62"/>
  <c r="D73" s="1"/>
  <c r="G24"/>
  <c r="B73"/>
  <c r="C58"/>
  <c r="C62" s="1"/>
  <c r="G13" l="1"/>
  <c r="C73"/>
  <c r="E62"/>
  <c r="E73" s="1"/>
  <c r="G36" l="1"/>
  <c r="G51" s="1"/>
  <c r="B75" l="1"/>
  <c r="F101" l="1"/>
  <c r="B88"/>
  <c r="F100" l="1"/>
  <c r="F105"/>
  <c r="B106" s="1"/>
  <c r="B118" l="1"/>
  <c r="B120" l="1"/>
</calcChain>
</file>

<file path=xl/sharedStrings.xml><?xml version="1.0" encoding="utf-8"?>
<sst xmlns="http://schemas.openxmlformats.org/spreadsheetml/2006/main" count="152" uniqueCount="147">
  <si>
    <t>RECEITA PRIMÁRIA TOTAL  (XII) = (IV + XI)</t>
  </si>
  <si>
    <t>DESPESA PRIMÁRIA TOTAL (XXIII) = (XV + XXI + XXII)</t>
  </si>
  <si>
    <t>RESULTADO PRIMÁRIO - Acima da Linha (XXIV) = [XIIa - (XXIIIa + XXIIIb + XXIIIc)]</t>
  </si>
  <si>
    <t>META FISCAL PARA O RESULTADO PRIMÁRIO</t>
  </si>
  <si>
    <t>JUROS NOMINAIS</t>
  </si>
  <si>
    <t>JUROS E ENCARGOS ATIVOS (XXV)</t>
  </si>
  <si>
    <t>JUROS E ENCARGOS PASSIVOS (XXVI)</t>
  </si>
  <si>
    <t>RESULTADO NOMINAL - Acima da Linha (XXVII) = XXIV + (XXV - XXVI)</t>
  </si>
  <si>
    <t>META FISCAL PARA O RESULTADO NOMINAL</t>
  </si>
  <si>
    <t>CÁLCULO DO RESULTADO NOMINAL</t>
  </si>
  <si>
    <t>DÍVIDA CONSOLIDADA (XXVIII)</t>
  </si>
  <si>
    <t>DEDUÇÕES (XXIX)</t>
  </si>
  <si>
    <t xml:space="preserve">    Disponibilidade de Caixa</t>
  </si>
  <si>
    <t xml:space="preserve">           Disponibilidade de Caixa Bruta</t>
  </si>
  <si>
    <t xml:space="preserve">           (-) Restos a Pagar Processados (XXX)  </t>
  </si>
  <si>
    <t xml:space="preserve">    Demais Haveres Financeiros</t>
  </si>
  <si>
    <t>DÍVIDA CONSOLIDADA LÍQUIDA (XXXI) = (XXVIII - XXIX)</t>
  </si>
  <si>
    <t>RESULTADO NOMINAL - Abaixo da Linha (XXXII) = (XXXIa - XXXIb)</t>
  </si>
  <si>
    <t>AJUSTE METODOLÓGICO</t>
  </si>
  <si>
    <t>VARIAÇÃO SALDO RPP = (XXXIII) = (XXXa - XXXb)</t>
  </si>
  <si>
    <t>PASSIVOS RECONHECIDOS NA DC (XXXIV)</t>
  </si>
  <si>
    <t>OUTROS AJUSTES (XXXVIII)</t>
  </si>
  <si>
    <t>RESULTADO NOMINAL AJUSTADO - Abaixo da Linha (XXXIX) = (XXXII - XXXIII - IX + XXXIV + XXXV - XXXVI + XXXVII + XXXVIII)</t>
  </si>
  <si>
    <t>RESULTADO PRIMÁRIO - Abaixo da Linha (XL) =  XXXIX - (XXV - XXVI)</t>
  </si>
  <si>
    <t>Descrição</t>
  </si>
  <si>
    <t>PREFEITURA DA CIDADE DO RIO DE JANEIRO</t>
  </si>
  <si>
    <t>RELATÓRIO RESUMIDO DA EXECUÇÃO ORÇAMENTÁRIA</t>
  </si>
  <si>
    <t>DEMONSTRATIVO DOS RESULTADOS PRIMÁRIO E NOMINAL</t>
  </si>
  <si>
    <t>ORÇAMENTOS FISCAL E DA SEGURIDADE SOCIAL</t>
  </si>
  <si>
    <t>RREO - ANEXO 6 (LRF, art 53, inciso III)</t>
  </si>
  <si>
    <t>Em reais</t>
  </si>
  <si>
    <t>ACIMA DA LINHA</t>
  </si>
  <si>
    <t>PREVISÃO 
ATUALIZADA</t>
  </si>
  <si>
    <t>RECEITAS PRIMÁRIAS</t>
  </si>
  <si>
    <t xml:space="preserve">RECEITAS REALIZADAS  </t>
  </si>
  <si>
    <t>(a)</t>
  </si>
  <si>
    <t>RECEITAS CORRENTES (I)</t>
  </si>
  <si>
    <t xml:space="preserve">    Impostos, Taxas e Contribuições de Melhoria</t>
  </si>
  <si>
    <t xml:space="preserve">         IPTU</t>
  </si>
  <si>
    <t xml:space="preserve">         ISS</t>
  </si>
  <si>
    <t xml:space="preserve">         ITBI</t>
  </si>
  <si>
    <t xml:space="preserve">         IRRF</t>
  </si>
  <si>
    <t xml:space="preserve">         Outros Impostos, Taxas e Contribuições de Melhoria</t>
  </si>
  <si>
    <t xml:space="preserve">    Contribuições</t>
  </si>
  <si>
    <t xml:space="preserve">    Receita Patrimonial </t>
  </si>
  <si>
    <t xml:space="preserve">        Aplicações Financeiras (II)</t>
  </si>
  <si>
    <t xml:space="preserve">        Outras Receitas Patrimoniais</t>
  </si>
  <si>
    <t xml:space="preserve">    Transferências Correntes</t>
  </si>
  <si>
    <t xml:space="preserve">         Cota-Parte do FPM</t>
  </si>
  <si>
    <t xml:space="preserve">         Cota-Parte do ICMS</t>
  </si>
  <si>
    <t xml:space="preserve">         Cota-Parte do IPVA</t>
  </si>
  <si>
    <t xml:space="preserve">         Cota-Parte do ITR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</si>
  <si>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</si>
  <si>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</si>
  <si>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</si>
  <si>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</si>
  <si>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 xml:space="preserve">    Demais Receitas Correntes</t>
  </si>
  <si>
    <t xml:space="preserve">        Outras Receitas Financeiras (III)</t>
  </si>
  <si>
    <t xml:space="preserve">        Receitas Correntes Restantes</t>
  </si>
  <si>
    <t>RECEITAS PRIMÁRIAS CORRENTES (IV) = (I - II - III)</t>
  </si>
  <si>
    <t>RECEITAS DE CAPITAL (V)</t>
  </si>
  <si>
    <t xml:space="preserve">    Operações de Crédito (VI)</t>
  </si>
  <si>
    <t xml:space="preserve">    Amortização de Empréstimos (VII)</t>
  </si>
  <si>
    <t xml:space="preserve">    Alienação de Bens</t>
  </si>
  <si>
    <t xml:space="preserve">         Receitas de Alienação de Investimentos Temporários (VIII)</t>
  </si>
  <si>
    <r>
      <t xml:space="preserve">        </t>
    </r>
    <r>
      <rPr>
        <sz val="10"/>
        <color indexed="8"/>
        <rFont val="Times New Roman"/>
        <family val="1"/>
      </rPr>
      <t xml:space="preserve"> Receitas de Alienação de Investimentos Permanentes (IX)</t>
    </r>
  </si>
  <si>
    <t xml:space="preserve">        Outras Alienações de Bens</t>
  </si>
  <si>
    <t xml:space="preserve">    Transferências de Capital</t>
  </si>
  <si>
    <t xml:space="preserve">        Convênios</t>
  </si>
  <si>
    <t xml:space="preserve">        Outras Transferências de Capital</t>
  </si>
  <si>
    <t xml:space="preserve">    Outras Receitas de Capital</t>
  </si>
  <si>
    <t xml:space="preserve">        Outras Receitas de Capital Não Primárias (X)</t>
  </si>
  <si>
    <t xml:space="preserve">        Outras Receitas de Capital Primárias</t>
  </si>
  <si>
    <t>RECEITAS PRIMÁRIAS DE CAPITAL (XI) = (V - VI - VII - VIII - IX - X)</t>
  </si>
  <si>
    <t>DESPESAS PRIMÁRIAS</t>
  </si>
  <si>
    <t>DOTAÇÃO 
ATUALIZADA</t>
  </si>
  <si>
    <t>DESPESAS 
EMPENHADAS</t>
  </si>
  <si>
    <t>DESPESAS LIQUIDADAS</t>
  </si>
  <si>
    <t>DESPESAS PAGAS</t>
  </si>
  <si>
    <t>RESTOS A PAGAR 
NÃO PROCESSADOS</t>
  </si>
  <si>
    <t>(b)</t>
  </si>
  <si>
    <t>LIQUIDADOS</t>
  </si>
  <si>
    <t xml:space="preserve">PAGOS                     (c) </t>
  </si>
  <si>
    <t>DESPESAS CORRENTES (XIII)</t>
  </si>
  <si>
    <t xml:space="preserve">    Pessoal e Encargos Sociais</t>
  </si>
  <si>
    <t xml:space="preserve">    Juros e Encargos da Dívida (XIV)</t>
  </si>
  <si>
    <t xml:space="preserve">    Outras Despesas Correntes</t>
  </si>
  <si>
    <t>DESPESAS PRIMÁRIAS CORRENTES (XV) = (XIII - XIV)</t>
  </si>
  <si>
    <t>DESPESAS DE CAPITAL (XVI)</t>
  </si>
  <si>
    <t xml:space="preserve">    Investimentos</t>
  </si>
  <si>
    <t xml:space="preserve">    Inversões Financeiras</t>
  </si>
  <si>
    <t xml:space="preserve">        Concessão de Empréstimos e Financiamentos (XVII)</t>
  </si>
  <si>
    <t xml:space="preserve">        Aquisição de Título de Capital já Integralizado (XVIII)</t>
  </si>
  <si>
    <t xml:space="preserve">        Aquisição de Título de Crédito (XIX)</t>
  </si>
  <si>
    <t xml:space="preserve">        Demais Inversões Financeiras</t>
  </si>
  <si>
    <t xml:space="preserve">    Amortização da Dívida (XX)</t>
  </si>
  <si>
    <t>DESPESAS PRIMÁRIAS DE CAPITAL (XXI) = (XVI - XVII - XVIII - XIX - XX)</t>
  </si>
  <si>
    <t>RESERVA DE CONTINGÊNCIA (XXII)</t>
  </si>
  <si>
    <t>Continua: (1/2)</t>
  </si>
  <si>
    <t>Continuação</t>
  </si>
  <si>
    <t>VALOR CORRENTE</t>
  </si>
  <si>
    <r>
      <t>Meta fixada no Anexo de Metas Fiscais da LDO para o exercício de referência</t>
    </r>
    <r>
      <rPr>
        <vertAlign val="superscript"/>
        <sz val="10"/>
        <rFont val="Times New Roman"/>
        <family val="1"/>
      </rPr>
      <t>1</t>
    </r>
  </si>
  <si>
    <t>VALOR INCORRIDO</t>
  </si>
  <si>
    <t>ABAIXO DA LINHA</t>
  </si>
  <si>
    <t>SALDO</t>
  </si>
  <si>
    <t>Até o Bimestre</t>
  </si>
  <si>
    <t>RECEITA DE ALIENAÇÃO DE INVESTIMENTOS PERMANENTES (IX)</t>
  </si>
  <si>
    <t>VARIAÇÃO CAMBIAL (XXXV)</t>
  </si>
  <si>
    <t>PAGAMENTO DE PRECATÓRIOS INTEGRANTES DA DC (XXXVI)</t>
  </si>
  <si>
    <t>INFORMAÇÕES ADICIONAIS</t>
  </si>
  <si>
    <t>PREVISÃO ORÇAMENTÁRIA</t>
  </si>
  <si>
    <t>SALDO DE EXERCÍCIOS ANTERIORES</t>
  </si>
  <si>
    <t xml:space="preserve">    Recursos Arrecadados em Exercícios Anteriores - RPPS</t>
  </si>
  <si>
    <t xml:space="preserve">   Superávit Financeiro Utilizado para Abertura e Reabertura de Créditos Adicionais</t>
  </si>
  <si>
    <t>RESERVA ORÇAMENTÁRIA DO RPPS</t>
  </si>
  <si>
    <t>Continua: (2/2)</t>
  </si>
  <si>
    <t>Nota:  O Anexo de Metas Fiscais da LDO foi atualizado pela LOA.</t>
  </si>
  <si>
    <t>Ajuste de Metodologia acima da linha (Exclusão dos efeitos do RPPS)</t>
  </si>
  <si>
    <t>Movimentação de Depósitos Judiciais e Administrativos</t>
  </si>
  <si>
    <t>Atualização da Dívida</t>
  </si>
  <si>
    <t>Composição da Linha Outros Ajustes</t>
  </si>
  <si>
    <t>Valor</t>
  </si>
  <si>
    <t>Renegociação com Fornecedores</t>
  </si>
  <si>
    <t>Variações Patrimoniais Financeiras</t>
  </si>
  <si>
    <t xml:space="preserve">Total de Ajustes que movimentam a Dívida Consolidada </t>
  </si>
  <si>
    <t>Rendimento de Aplicação Financeira</t>
  </si>
  <si>
    <t>Outras Receitas Financeiras</t>
  </si>
  <si>
    <t>Concessão/Amortização de Empréstimos e Financiamentos</t>
  </si>
  <si>
    <t>Movimentação Demais Haveres Financeiros</t>
  </si>
  <si>
    <t>Disponibilidade de Caixa Líquida Negativa em 31/12/2019</t>
  </si>
  <si>
    <t>Total de Ajustes que movimentam a Disponibilidade de Caixa e Demais Haveres Financeiros</t>
  </si>
  <si>
    <t>Total dos Outros Ajustes</t>
  </si>
  <si>
    <t>RESTOS A PAGAR PROCESSADOS PAGOS</t>
  </si>
  <si>
    <t>AJUSTES RELATIVOS AO RPPS (XXXVII)</t>
  </si>
  <si>
    <t>Amortização sem execução orçamentária</t>
  </si>
  <si>
    <t>Reconhecimento de Dívidas - RIOTUR</t>
  </si>
  <si>
    <t>Pagamento de Precatórios Judiciais</t>
  </si>
  <si>
    <t>Cancelamento de Precatórios</t>
  </si>
  <si>
    <t>Amortização da Dívida com Despesa Primária</t>
  </si>
  <si>
    <t>Juros sobre dívida com o Funprevi com RIOURBE</t>
  </si>
  <si>
    <t>Pagamento de juros (despesa financeira), mas não influenciou na Dívida</t>
  </si>
  <si>
    <t>Movimentação Intraorçamentária</t>
  </si>
  <si>
    <t>Movimentação Extraorçamentária</t>
  </si>
  <si>
    <t>JANEIRO A OUTUBRO 2020 / BIMESTRE SETEMBRO-OUTUBRO</t>
  </si>
  <si>
    <t>Até o Bimestre /  2020</t>
  </si>
  <si>
    <t>Em 31/Dez/2019</t>
  </si>
  <si>
    <t>Baixa de Ações Judiciais Cíveis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</si>
</sst>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7" formatCode="&quot;R$ &quot;#,##0.00_);[Red]\(&quot;R$ &quot;#,##0.00\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vertAlign val="superscript"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7">
    <xf numFmtId="0" fontId="0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10" fillId="3" borderId="1" xfId="1" applyFont="1" applyFill="1" applyBorder="1"/>
    <xf numFmtId="0" fontId="10" fillId="3" borderId="2" xfId="1" applyFont="1" applyFill="1" applyBorder="1"/>
    <xf numFmtId="0" fontId="10" fillId="3" borderId="2" xfId="1" applyFont="1" applyFill="1" applyBorder="1" applyAlignment="1">
      <alignment vertical="center"/>
    </xf>
    <xf numFmtId="0" fontId="10" fillId="0" borderId="5" xfId="1" applyFont="1" applyBorder="1"/>
    <xf numFmtId="0" fontId="9" fillId="0" borderId="5" xfId="1" applyFont="1" applyBorder="1"/>
    <xf numFmtId="0" fontId="9" fillId="0" borderId="5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164" fontId="9" fillId="0" borderId="0" xfId="13" applyNumberFormat="1" applyFont="1" applyFill="1" applyBorder="1" applyAlignment="1"/>
    <xf numFmtId="0" fontId="9" fillId="0" borderId="0" xfId="1" applyFont="1" applyAlignment="1">
      <alignment horizontal="left" vertical="center"/>
    </xf>
    <xf numFmtId="167" fontId="9" fillId="0" borderId="0" xfId="1" applyNumberFormat="1" applyFont="1" applyAlignment="1">
      <alignment horizontal="right"/>
    </xf>
    <xf numFmtId="0" fontId="10" fillId="3" borderId="3" xfId="1" applyFont="1" applyFill="1" applyBorder="1" applyAlignment="1">
      <alignment vertical="center"/>
    </xf>
    <xf numFmtId="164" fontId="10" fillId="0" borderId="3" xfId="13" applyNumberFormat="1" applyFont="1" applyFill="1" applyBorder="1"/>
    <xf numFmtId="37" fontId="10" fillId="0" borderId="8" xfId="1" applyNumberFormat="1" applyFont="1" applyBorder="1" applyAlignment="1">
      <alignment horizontal="center"/>
    </xf>
    <xf numFmtId="37" fontId="10" fillId="0" borderId="9" xfId="1" applyNumberFormat="1" applyFont="1" applyBorder="1"/>
    <xf numFmtId="0" fontId="10" fillId="0" borderId="9" xfId="1" applyFont="1" applyBorder="1"/>
    <xf numFmtId="43" fontId="9" fillId="0" borderId="0" xfId="1" applyNumberFormat="1" applyFont="1" applyAlignment="1">
      <alignment horizontal="center" vertical="center"/>
    </xf>
    <xf numFmtId="164" fontId="10" fillId="0" borderId="4" xfId="13" applyNumberFormat="1" applyFont="1" applyFill="1" applyBorder="1"/>
    <xf numFmtId="37" fontId="10" fillId="0" borderId="5" xfId="1" applyNumberFormat="1" applyFont="1" applyBorder="1" applyAlignment="1">
      <alignment horizontal="center"/>
    </xf>
    <xf numFmtId="37" fontId="10" fillId="0" borderId="0" xfId="1" applyNumberFormat="1" applyFont="1"/>
    <xf numFmtId="0" fontId="10" fillId="0" borderId="0" xfId="1" applyFont="1"/>
    <xf numFmtId="164" fontId="9" fillId="0" borderId="4" xfId="13" applyNumberFormat="1" applyFont="1" applyFill="1" applyBorder="1"/>
    <xf numFmtId="37" fontId="9" fillId="0" borderId="5" xfId="1" applyNumberFormat="1" applyFont="1" applyBorder="1" applyAlignment="1">
      <alignment horizontal="center"/>
    </xf>
    <xf numFmtId="37" fontId="9" fillId="0" borderId="0" xfId="1" applyNumberFormat="1" applyFont="1"/>
    <xf numFmtId="0" fontId="10" fillId="0" borderId="4" xfId="1" applyFont="1" applyBorder="1"/>
    <xf numFmtId="0" fontId="10" fillId="0" borderId="0" xfId="1" applyFont="1" applyAlignment="1">
      <alignment horizontal="center" vertical="center"/>
    </xf>
    <xf numFmtId="164" fontId="10" fillId="0" borderId="4" xfId="13" applyNumberFormat="1" applyFont="1" applyFill="1" applyBorder="1" applyAlignment="1">
      <alignment horizontal="center" vertical="center"/>
    </xf>
    <xf numFmtId="164" fontId="10" fillId="0" borderId="7" xfId="13" applyNumberFormat="1" applyFont="1" applyFill="1" applyBorder="1"/>
    <xf numFmtId="164" fontId="10" fillId="3" borderId="10" xfId="13" applyNumberFormat="1" applyFont="1" applyFill="1" applyBorder="1"/>
    <xf numFmtId="37" fontId="10" fillId="3" borderId="2" xfId="1" applyNumberFormat="1" applyFont="1" applyFill="1" applyBorder="1" applyAlignment="1">
      <alignment horizontal="center"/>
    </xf>
    <xf numFmtId="37" fontId="10" fillId="3" borderId="11" xfId="1" applyNumberFormat="1" applyFont="1" applyFill="1" applyBorder="1"/>
    <xf numFmtId="0" fontId="10" fillId="3" borderId="11" xfId="1" applyFont="1" applyFill="1" applyBorder="1"/>
    <xf numFmtId="0" fontId="9" fillId="0" borderId="11" xfId="1" applyFont="1" applyBorder="1"/>
    <xf numFmtId="164" fontId="9" fillId="0" borderId="11" xfId="13" applyNumberFormat="1" applyFont="1" applyFill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164" fontId="10" fillId="0" borderId="3" xfId="13" applyNumberFormat="1" applyFont="1" applyFill="1" applyBorder="1" applyAlignment="1">
      <alignment vertical="center" wrapText="1"/>
    </xf>
    <xf numFmtId="164" fontId="9" fillId="0" borderId="4" xfId="13" applyNumberFormat="1" applyFont="1" applyFill="1" applyBorder="1" applyAlignment="1">
      <alignment vertical="center" wrapText="1"/>
    </xf>
    <xf numFmtId="164" fontId="9" fillId="0" borderId="0" xfId="13" applyNumberFormat="1" applyFont="1" applyFill="1" applyBorder="1" applyAlignment="1">
      <alignment vertical="center" wrapText="1"/>
    </xf>
    <xf numFmtId="164" fontId="10" fillId="0" borderId="4" xfId="13" applyNumberFormat="1" applyFont="1" applyFill="1" applyBorder="1" applyAlignment="1">
      <alignment vertical="center"/>
    </xf>
    <xf numFmtId="164" fontId="9" fillId="0" borderId="14" xfId="13" applyNumberFormat="1" applyFont="1" applyFill="1" applyBorder="1" applyAlignment="1">
      <alignment vertical="center" wrapText="1"/>
    </xf>
    <xf numFmtId="164" fontId="9" fillId="0" borderId="0" xfId="13" applyNumberFormat="1" applyFont="1" applyFill="1" applyBorder="1" applyAlignment="1">
      <alignment vertical="center"/>
    </xf>
    <xf numFmtId="164" fontId="10" fillId="3" borderId="1" xfId="13" applyNumberFormat="1" applyFont="1" applyFill="1" applyBorder="1" applyAlignment="1">
      <alignment vertical="center"/>
    </xf>
    <xf numFmtId="164" fontId="10" fillId="3" borderId="13" xfId="13" applyNumberFormat="1" applyFont="1" applyFill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37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7" xfId="1" applyFont="1" applyBorder="1"/>
    <xf numFmtId="0" fontId="9" fillId="3" borderId="7" xfId="1" applyFont="1" applyFill="1" applyBorder="1" applyAlignment="1">
      <alignment horizontal="center" vertical="center"/>
    </xf>
    <xf numFmtId="0" fontId="9" fillId="0" borderId="10" xfId="1" applyFont="1" applyBorder="1"/>
    <xf numFmtId="0" fontId="9" fillId="0" borderId="0" xfId="1" applyFont="1" applyAlignment="1">
      <alignment vertical="center"/>
    </xf>
    <xf numFmtId="0" fontId="9" fillId="0" borderId="5" xfId="1" applyFont="1" applyBorder="1" applyAlignment="1">
      <alignment horizontal="center" vertical="center"/>
    </xf>
    <xf numFmtId="0" fontId="9" fillId="0" borderId="1" xfId="1" applyFont="1" applyBorder="1"/>
    <xf numFmtId="0" fontId="9" fillId="3" borderId="3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10" fillId="3" borderId="1" xfId="1" applyFont="1" applyFill="1" applyBorder="1" applyAlignment="1">
      <alignment vertical="center"/>
    </xf>
    <xf numFmtId="0" fontId="10" fillId="0" borderId="8" xfId="1" applyFont="1" applyBorder="1" applyAlignment="1">
      <alignment vertical="center"/>
    </xf>
    <xf numFmtId="164" fontId="9" fillId="0" borderId="8" xfId="13" applyNumberFormat="1" applyFont="1" applyFill="1" applyBorder="1" applyAlignment="1"/>
    <xf numFmtId="0" fontId="9" fillId="0" borderId="9" xfId="1" applyFont="1" applyBorder="1"/>
    <xf numFmtId="164" fontId="9" fillId="0" borderId="9" xfId="1" applyNumberFormat="1" applyFont="1" applyBorder="1"/>
    <xf numFmtId="0" fontId="9" fillId="0" borderId="15" xfId="1" applyFont="1" applyBorder="1"/>
    <xf numFmtId="0" fontId="9" fillId="3" borderId="8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9" fillId="0" borderId="3" xfId="1" applyFont="1" applyBorder="1"/>
    <xf numFmtId="0" fontId="9" fillId="0" borderId="4" xfId="1" applyFont="1" applyBorder="1"/>
    <xf numFmtId="0" fontId="9" fillId="0" borderId="9" xfId="1" applyFont="1" applyBorder="1" applyAlignment="1">
      <alignment vertical="center"/>
    </xf>
    <xf numFmtId="164" fontId="9" fillId="0" borderId="0" xfId="13" applyNumberFormat="1" applyFont="1" applyFill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164" fontId="9" fillId="0" borderId="9" xfId="13" applyNumberFormat="1" applyFont="1" applyFill="1" applyBorder="1" applyAlignment="1">
      <alignment horizontal="left"/>
    </xf>
    <xf numFmtId="0" fontId="9" fillId="0" borderId="9" xfId="1" applyFont="1" applyBorder="1" applyAlignment="1">
      <alignment horizontal="right"/>
    </xf>
    <xf numFmtId="164" fontId="9" fillId="0" borderId="0" xfId="13" applyNumberFormat="1" applyFont="1" applyFill="1" applyBorder="1" applyAlignment="1">
      <alignment horizontal="left"/>
    </xf>
    <xf numFmtId="0" fontId="9" fillId="0" borderId="0" xfId="1" applyFont="1" applyAlignment="1">
      <alignment horizontal="center"/>
    </xf>
    <xf numFmtId="164" fontId="9" fillId="0" borderId="0" xfId="13" applyNumberFormat="1" applyFont="1" applyFill="1" applyBorder="1" applyAlignment="1">
      <alignment horizontal="center" vertical="center"/>
    </xf>
    <xf numFmtId="164" fontId="9" fillId="0" borderId="14" xfId="13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164" fontId="9" fillId="0" borderId="5" xfId="13" applyNumberFormat="1" applyFont="1" applyFill="1" applyBorder="1" applyAlignment="1">
      <alignment horizontal="center" vertical="center"/>
    </xf>
    <xf numFmtId="0" fontId="10" fillId="3" borderId="7" xfId="0" applyFont="1" applyFill="1" applyBorder="1"/>
    <xf numFmtId="164" fontId="10" fillId="0" borderId="4" xfId="13" applyNumberFormat="1" applyFont="1" applyFill="1" applyBorder="1" applyAlignment="1">
      <alignment vertical="center" wrapText="1"/>
    </xf>
    <xf numFmtId="164" fontId="10" fillId="0" borderId="0" xfId="13" applyNumberFormat="1" applyFont="1" applyFill="1" applyBorder="1" applyAlignment="1">
      <alignment vertical="center" wrapText="1"/>
    </xf>
    <xf numFmtId="164" fontId="10" fillId="0" borderId="14" xfId="13" applyNumberFormat="1" applyFont="1" applyFill="1" applyBorder="1" applyAlignment="1">
      <alignment vertical="center" wrapText="1"/>
    </xf>
    <xf numFmtId="164" fontId="10" fillId="0" borderId="0" xfId="13" applyNumberFormat="1" applyFont="1" applyFill="1" applyBorder="1" applyAlignment="1">
      <alignment vertical="center"/>
    </xf>
    <xf numFmtId="164" fontId="10" fillId="0" borderId="14" xfId="13" applyNumberFormat="1" applyFont="1" applyFill="1" applyBorder="1" applyAlignment="1">
      <alignment vertical="center"/>
    </xf>
    <xf numFmtId="164" fontId="9" fillId="0" borderId="4" xfId="13" applyNumberFormat="1" applyFont="1" applyFill="1" applyBorder="1" applyAlignment="1">
      <alignment vertical="center"/>
    </xf>
    <xf numFmtId="164" fontId="9" fillId="0" borderId="14" xfId="13" applyNumberFormat="1" applyFont="1" applyFill="1" applyBorder="1" applyAlignment="1">
      <alignment vertical="center"/>
    </xf>
    <xf numFmtId="0" fontId="10" fillId="0" borderId="2" xfId="1" applyFont="1" applyBorder="1"/>
    <xf numFmtId="0" fontId="9" fillId="0" borderId="13" xfId="1" applyFont="1" applyBorder="1" applyAlignment="1">
      <alignment vertical="center"/>
    </xf>
    <xf numFmtId="0" fontId="10" fillId="3" borderId="1" xfId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wrapText="1"/>
    </xf>
    <xf numFmtId="0" fontId="9" fillId="0" borderId="2" xfId="0" applyFont="1" applyBorder="1" applyAlignment="1">
      <alignment horizontal="justify" vertical="center"/>
    </xf>
    <xf numFmtId="0" fontId="9" fillId="2" borderId="0" xfId="0" applyFont="1" applyFill="1" applyAlignment="1">
      <alignment vertical="center"/>
    </xf>
    <xf numFmtId="4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Border="1" applyAlignment="1">
      <alignment horizontal="center" vertical="center"/>
    </xf>
    <xf numFmtId="164" fontId="9" fillId="0" borderId="5" xfId="13" applyNumberFormat="1" applyFont="1" applyFill="1" applyBorder="1" applyAlignment="1">
      <alignment horizontal="center" vertical="center"/>
    </xf>
    <xf numFmtId="164" fontId="9" fillId="0" borderId="0" xfId="13" applyNumberFormat="1" applyFont="1" applyFill="1" applyBorder="1" applyAlignment="1">
      <alignment horizontal="center" vertical="center"/>
    </xf>
    <xf numFmtId="164" fontId="9" fillId="4" borderId="14" xfId="13" applyNumberFormat="1" applyFont="1" applyFill="1" applyBorder="1" applyAlignment="1">
      <alignment horizontal="center" vertical="center"/>
    </xf>
    <xf numFmtId="164" fontId="15" fillId="0" borderId="0" xfId="13" applyNumberFormat="1" applyFont="1" applyFill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43" fontId="9" fillId="0" borderId="1" xfId="15" applyNumberFormat="1" applyFont="1" applyFill="1" applyBorder="1" applyAlignment="1">
      <alignment horizontal="left"/>
    </xf>
    <xf numFmtId="43" fontId="9" fillId="0" borderId="1" xfId="15" applyNumberFormat="1" applyFont="1" applyFill="1" applyBorder="1" applyAlignment="1">
      <alignment horizontal="center" vertical="center"/>
    </xf>
    <xf numFmtId="43" fontId="10" fillId="3" borderId="1" xfId="15" applyNumberFormat="1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/>
    </xf>
    <xf numFmtId="43" fontId="10" fillId="3" borderId="1" xfId="15" applyNumberFormat="1" applyFont="1" applyFill="1" applyBorder="1" applyAlignment="1">
      <alignment horizontal="center" vertical="center"/>
    </xf>
    <xf numFmtId="0" fontId="10" fillId="3" borderId="1" xfId="3" applyFont="1" applyFill="1" applyBorder="1" applyAlignment="1">
      <alignment horizontal="left" vertical="center" wrapText="1"/>
    </xf>
    <xf numFmtId="164" fontId="10" fillId="3" borderId="3" xfId="13" applyNumberFormat="1" applyFont="1" applyFill="1" applyBorder="1" applyAlignment="1">
      <alignment horizontal="center" vertical="center" wrapText="1"/>
    </xf>
    <xf numFmtId="164" fontId="10" fillId="3" borderId="4" xfId="13" applyNumberFormat="1" applyFont="1" applyFill="1" applyBorder="1" applyAlignment="1">
      <alignment horizontal="center" vertical="center"/>
    </xf>
    <xf numFmtId="164" fontId="10" fillId="3" borderId="7" xfId="13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164" fontId="10" fillId="0" borderId="9" xfId="13" applyNumberFormat="1" applyFont="1" applyFill="1" applyBorder="1" applyAlignment="1">
      <alignment horizontal="center"/>
    </xf>
    <xf numFmtId="164" fontId="10" fillId="0" borderId="15" xfId="13" applyNumberFormat="1" applyFont="1" applyFill="1" applyBorder="1" applyAlignment="1">
      <alignment horizontal="center"/>
    </xf>
    <xf numFmtId="164" fontId="10" fillId="0" borderId="0" xfId="13" applyNumberFormat="1" applyFont="1" applyFill="1" applyBorder="1" applyAlignment="1">
      <alignment horizontal="center"/>
    </xf>
    <xf numFmtId="164" fontId="10" fillId="0" borderId="14" xfId="13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164" fontId="9" fillId="0" borderId="0" xfId="13" applyNumberFormat="1" applyFont="1" applyFill="1" applyBorder="1" applyAlignment="1">
      <alignment horizontal="center"/>
    </xf>
    <xf numFmtId="164" fontId="9" fillId="0" borderId="14" xfId="13" applyNumberFormat="1" applyFont="1" applyFill="1" applyBorder="1" applyAlignment="1">
      <alignment horizontal="center"/>
    </xf>
    <xf numFmtId="164" fontId="10" fillId="0" borderId="0" xfId="13" applyNumberFormat="1" applyFont="1" applyFill="1" applyBorder="1" applyAlignment="1">
      <alignment horizontal="center" vertical="center"/>
    </xf>
    <xf numFmtId="164" fontId="10" fillId="0" borderId="14" xfId="13" applyNumberFormat="1" applyFont="1" applyFill="1" applyBorder="1" applyAlignment="1">
      <alignment horizontal="center" vertical="center"/>
    </xf>
    <xf numFmtId="164" fontId="9" fillId="0" borderId="0" xfId="13" applyNumberFormat="1" applyFont="1" applyFill="1" applyBorder="1" applyAlignment="1">
      <alignment horizontal="center" vertical="center"/>
    </xf>
    <xf numFmtId="164" fontId="9" fillId="0" borderId="14" xfId="13" applyNumberFormat="1" applyFont="1" applyFill="1" applyBorder="1" applyAlignment="1">
      <alignment horizontal="center" vertical="center"/>
    </xf>
    <xf numFmtId="164" fontId="10" fillId="3" borderId="11" xfId="13" applyNumberFormat="1" applyFont="1" applyFill="1" applyBorder="1" applyAlignment="1">
      <alignment horizontal="center"/>
    </xf>
    <xf numFmtId="164" fontId="10" fillId="3" borderId="13" xfId="13" applyNumberFormat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4" xfId="1" applyFont="1" applyFill="1" applyBorder="1" applyAlignment="1">
      <alignment horizont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164" fontId="9" fillId="0" borderId="8" xfId="13" applyNumberFormat="1" applyFont="1" applyFill="1" applyBorder="1" applyAlignment="1">
      <alignment horizontal="center" vertical="center"/>
    </xf>
    <xf numFmtId="164" fontId="9" fillId="0" borderId="9" xfId="13" applyNumberFormat="1" applyFont="1" applyFill="1" applyBorder="1" applyAlignment="1">
      <alignment horizontal="center" vertical="center"/>
    </xf>
    <xf numFmtId="164" fontId="9" fillId="0" borderId="15" xfId="13" applyNumberFormat="1" applyFont="1" applyFill="1" applyBorder="1" applyAlignment="1">
      <alignment horizontal="center" vertical="center"/>
    </xf>
    <xf numFmtId="164" fontId="9" fillId="0" borderId="10" xfId="13" applyNumberFormat="1" applyFont="1" applyFill="1" applyBorder="1" applyAlignment="1">
      <alignment horizontal="center" vertical="center"/>
    </xf>
    <xf numFmtId="164" fontId="9" fillId="0" borderId="6" xfId="13" applyNumberFormat="1" applyFont="1" applyFill="1" applyBorder="1" applyAlignment="1">
      <alignment horizontal="center" vertical="center"/>
    </xf>
    <xf numFmtId="164" fontId="9" fillId="0" borderId="12" xfId="13" applyNumberFormat="1" applyFont="1" applyFill="1" applyBorder="1" applyAlignment="1">
      <alignment horizontal="center" vertical="center"/>
    </xf>
    <xf numFmtId="164" fontId="10" fillId="3" borderId="2" xfId="13" applyNumberFormat="1" applyFont="1" applyFill="1" applyBorder="1" applyAlignment="1">
      <alignment horizontal="center" vertical="center"/>
    </xf>
    <xf numFmtId="164" fontId="10" fillId="3" borderId="11" xfId="13" applyNumberFormat="1" applyFont="1" applyFill="1" applyBorder="1" applyAlignment="1">
      <alignment horizontal="center" vertical="center"/>
    </xf>
    <xf numFmtId="164" fontId="10" fillId="3" borderId="13" xfId="13" applyNumberFormat="1" applyFont="1" applyFill="1" applyBorder="1" applyAlignment="1">
      <alignment horizontal="center" vertical="center"/>
    </xf>
    <xf numFmtId="3" fontId="10" fillId="3" borderId="3" xfId="1" applyNumberFormat="1" applyFont="1" applyFill="1" applyBorder="1" applyAlignment="1">
      <alignment horizontal="center" vertical="center"/>
    </xf>
    <xf numFmtId="3" fontId="10" fillId="3" borderId="7" xfId="1" applyNumberFormat="1" applyFont="1" applyFill="1" applyBorder="1" applyAlignment="1">
      <alignment horizontal="center" vertical="center"/>
    </xf>
    <xf numFmtId="3" fontId="10" fillId="3" borderId="8" xfId="1" applyNumberFormat="1" applyFont="1" applyFill="1" applyBorder="1" applyAlignment="1">
      <alignment horizontal="center" vertical="center"/>
    </xf>
    <xf numFmtId="3" fontId="10" fillId="3" borderId="9" xfId="1" applyNumberFormat="1" applyFont="1" applyFill="1" applyBorder="1" applyAlignment="1">
      <alignment horizontal="center" vertical="center"/>
    </xf>
    <xf numFmtId="3" fontId="10" fillId="3" borderId="15" xfId="1" applyNumberFormat="1" applyFont="1" applyFill="1" applyBorder="1" applyAlignment="1">
      <alignment horizontal="center" vertical="center"/>
    </xf>
    <xf numFmtId="3" fontId="10" fillId="3" borderId="10" xfId="1" applyNumberFormat="1" applyFont="1" applyFill="1" applyBorder="1" applyAlignment="1">
      <alignment horizontal="center" vertical="center"/>
    </xf>
    <xf numFmtId="3" fontId="10" fillId="3" borderId="6" xfId="1" applyNumberFormat="1" applyFont="1" applyFill="1" applyBorder="1" applyAlignment="1">
      <alignment horizontal="center" vertical="center"/>
    </xf>
    <xf numFmtId="3" fontId="10" fillId="3" borderId="12" xfId="1" applyNumberFormat="1" applyFont="1" applyFill="1" applyBorder="1" applyAlignment="1">
      <alignment horizontal="center" vertical="center"/>
    </xf>
    <xf numFmtId="164" fontId="10" fillId="0" borderId="2" xfId="13" applyNumberFormat="1" applyFont="1" applyFill="1" applyBorder="1" applyAlignment="1">
      <alignment horizontal="center" vertical="center"/>
    </xf>
    <xf numFmtId="164" fontId="10" fillId="0" borderId="11" xfId="13" applyNumberFormat="1" applyFont="1" applyFill="1" applyBorder="1" applyAlignment="1">
      <alignment horizontal="center" vertical="center"/>
    </xf>
    <xf numFmtId="164" fontId="10" fillId="0" borderId="13" xfId="13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164" fontId="10" fillId="0" borderId="8" xfId="1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10" fillId="0" borderId="15" xfId="1" applyNumberFormat="1" applyFont="1" applyBorder="1" applyAlignment="1">
      <alignment horizontal="center"/>
    </xf>
    <xf numFmtId="164" fontId="10" fillId="0" borderId="8" xfId="13" applyNumberFormat="1" applyFont="1" applyFill="1" applyBorder="1" applyAlignment="1">
      <alignment horizontal="center"/>
    </xf>
    <xf numFmtId="164" fontId="10" fillId="0" borderId="5" xfId="1" applyNumberFormat="1" applyFont="1" applyBorder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10" fillId="0" borderId="5" xfId="13" applyNumberFormat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0" fillId="3" borderId="11" xfId="1" applyFont="1" applyFill="1" applyBorder="1" applyAlignment="1">
      <alignment horizontal="center" wrapText="1"/>
    </xf>
    <xf numFmtId="0" fontId="10" fillId="3" borderId="13" xfId="1" applyFont="1" applyFill="1" applyBorder="1" applyAlignment="1">
      <alignment horizontal="center" wrapText="1"/>
    </xf>
    <xf numFmtId="0" fontId="10" fillId="3" borderId="8" xfId="1" applyFont="1" applyFill="1" applyBorder="1" applyAlignment="1">
      <alignment horizontal="center" wrapText="1"/>
    </xf>
    <xf numFmtId="0" fontId="10" fillId="3" borderId="9" xfId="1" applyFont="1" applyFill="1" applyBorder="1" applyAlignment="1">
      <alignment horizontal="center" wrapText="1"/>
    </xf>
    <xf numFmtId="0" fontId="10" fillId="3" borderId="15" xfId="1" applyFont="1" applyFill="1" applyBorder="1" applyAlignment="1">
      <alignment horizontal="center" wrapText="1"/>
    </xf>
    <xf numFmtId="49" fontId="10" fillId="3" borderId="8" xfId="1" applyNumberFormat="1" applyFont="1" applyFill="1" applyBorder="1" applyAlignment="1">
      <alignment horizontal="center" wrapText="1"/>
    </xf>
    <xf numFmtId="49" fontId="10" fillId="3" borderId="9" xfId="1" applyNumberFormat="1" applyFont="1" applyFill="1" applyBorder="1" applyAlignment="1">
      <alignment horizontal="center" wrapText="1"/>
    </xf>
    <xf numFmtId="49" fontId="10" fillId="3" borderId="15" xfId="1" applyNumberFormat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 vertical="center" wrapText="1"/>
    </xf>
    <xf numFmtId="49" fontId="10" fillId="3" borderId="10" xfId="1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>
      <alignment horizontal="center" vertical="center" wrapText="1"/>
    </xf>
    <xf numFmtId="49" fontId="10" fillId="3" borderId="12" xfId="1" applyNumberFormat="1" applyFont="1" applyFill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/>
    </xf>
    <xf numFmtId="164" fontId="10" fillId="0" borderId="6" xfId="1" applyNumberFormat="1" applyFont="1" applyBorder="1" applyAlignment="1">
      <alignment horizontal="center"/>
    </xf>
    <xf numFmtId="164" fontId="10" fillId="0" borderId="12" xfId="1" applyNumberFormat="1" applyFont="1" applyBorder="1" applyAlignment="1">
      <alignment horizontal="center"/>
    </xf>
    <xf numFmtId="164" fontId="10" fillId="0" borderId="10" xfId="13" applyNumberFormat="1" applyFont="1" applyFill="1" applyBorder="1" applyAlignment="1">
      <alignment horizontal="center"/>
    </xf>
    <xf numFmtId="164" fontId="10" fillId="0" borderId="6" xfId="13" applyNumberFormat="1" applyFont="1" applyFill="1" applyBorder="1" applyAlignment="1">
      <alignment horizontal="center"/>
    </xf>
    <xf numFmtId="164" fontId="10" fillId="0" borderId="12" xfId="13" applyNumberFormat="1" applyFont="1" applyFill="1" applyBorder="1" applyAlignment="1">
      <alignment horizontal="center"/>
    </xf>
    <xf numFmtId="164" fontId="10" fillId="3" borderId="2" xfId="13" applyNumberFormat="1" applyFont="1" applyFill="1" applyBorder="1" applyAlignment="1">
      <alignment horizontal="center"/>
    </xf>
    <xf numFmtId="164" fontId="9" fillId="0" borderId="5" xfId="13" applyNumberFormat="1" applyFont="1" applyFill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4" fontId="9" fillId="0" borderId="14" xfId="1" applyNumberFormat="1" applyFont="1" applyBorder="1" applyAlignment="1">
      <alignment horizontal="center"/>
    </xf>
    <xf numFmtId="164" fontId="9" fillId="0" borderId="5" xfId="13" applyNumberFormat="1" applyFont="1" applyFill="1" applyBorder="1" applyAlignment="1">
      <alignment horizontal="center"/>
    </xf>
    <xf numFmtId="164" fontId="9" fillId="0" borderId="2" xfId="1" applyNumberFormat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164" fontId="9" fillId="0" borderId="2" xfId="13" applyNumberFormat="1" applyFont="1" applyFill="1" applyBorder="1" applyAlignment="1">
      <alignment horizontal="left"/>
    </xf>
    <xf numFmtId="164" fontId="9" fillId="0" borderId="11" xfId="13" applyNumberFormat="1" applyFont="1" applyFill="1" applyBorder="1" applyAlignment="1">
      <alignment horizontal="left"/>
    </xf>
    <xf numFmtId="164" fontId="9" fillId="0" borderId="13" xfId="13" applyNumberFormat="1" applyFont="1" applyFill="1" applyBorder="1" applyAlignment="1">
      <alignment horizontal="left"/>
    </xf>
    <xf numFmtId="0" fontId="10" fillId="4" borderId="0" xfId="3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37" fontId="10" fillId="3" borderId="8" xfId="0" applyNumberFormat="1" applyFont="1" applyFill="1" applyBorder="1" applyAlignment="1">
      <alignment horizontal="center" vertical="center"/>
    </xf>
    <xf numFmtId="37" fontId="10" fillId="3" borderId="9" xfId="0" applyNumberFormat="1" applyFont="1" applyFill="1" applyBorder="1" applyAlignment="1">
      <alignment horizontal="center" vertical="center"/>
    </xf>
    <xf numFmtId="37" fontId="10" fillId="3" borderId="15" xfId="0" applyNumberFormat="1" applyFont="1" applyFill="1" applyBorder="1" applyAlignment="1">
      <alignment horizontal="center" vertical="center"/>
    </xf>
    <xf numFmtId="37" fontId="10" fillId="3" borderId="10" xfId="0" applyNumberFormat="1" applyFont="1" applyFill="1" applyBorder="1" applyAlignment="1">
      <alignment horizontal="center" vertical="center"/>
    </xf>
    <xf numFmtId="37" fontId="10" fillId="3" borderId="6" xfId="0" applyNumberFormat="1" applyFont="1" applyFill="1" applyBorder="1" applyAlignment="1">
      <alignment horizontal="center" vertical="center"/>
    </xf>
    <xf numFmtId="37" fontId="10" fillId="3" borderId="12" xfId="0" applyNumberFormat="1" applyFont="1" applyFill="1" applyBorder="1" applyAlignment="1">
      <alignment horizontal="center" vertical="center"/>
    </xf>
  </cellXfs>
  <cellStyles count="707">
    <cellStyle name="Normal" xfId="0" builtinId="0"/>
    <cellStyle name="Normal 13" xfId="704"/>
    <cellStyle name="Normal 14" xfId="705"/>
    <cellStyle name="Normal 2" xfId="1"/>
    <cellStyle name="Normal 2 2" xfId="2"/>
    <cellStyle name="Normal 2 2 2" xfId="3"/>
    <cellStyle name="Normal 2 2 3" xfId="29"/>
    <cellStyle name="Normal 2 2 3 2" xfId="96"/>
    <cellStyle name="Normal 2 2 3 2 2" xfId="267"/>
    <cellStyle name="Normal 2 2 3 2 2 2" xfId="615"/>
    <cellStyle name="Normal 2 2 3 2 3" xfId="444"/>
    <cellStyle name="Normal 2 2 3 3" xfId="162"/>
    <cellStyle name="Normal 2 2 3 3 2" xfId="510"/>
    <cellStyle name="Normal 2 2 3 4" xfId="333"/>
    <cellStyle name="Normal 2 2 3 4 2" xfId="681"/>
    <cellStyle name="Normal 2 2 3 5" xfId="378"/>
    <cellStyle name="Normal 2 2 4" xfId="54"/>
    <cellStyle name="Normal 2 2 4 2" xfId="225"/>
    <cellStyle name="Normal 2 2 4 2 2" xfId="573"/>
    <cellStyle name="Normal 2 2 4 3" xfId="402"/>
    <cellStyle name="Normal 2 2 5" xfId="120"/>
    <cellStyle name="Normal 2 2 5 2" xfId="468"/>
    <cellStyle name="Normal 2 2 6" xfId="291"/>
    <cellStyle name="Normal 2 2 6 2" xfId="639"/>
    <cellStyle name="Normal 2 2 7" xfId="356"/>
    <cellStyle name="Normal 3" xfId="4"/>
    <cellStyle name="Normal 3 2" xfId="30"/>
    <cellStyle name="Normal 3 2 2" xfId="97"/>
    <cellStyle name="Normal 3 2 2 2" xfId="268"/>
    <cellStyle name="Normal 3 2 2 2 2" xfId="616"/>
    <cellStyle name="Normal 3 2 2 3" xfId="445"/>
    <cellStyle name="Normal 3 2 3" xfId="163"/>
    <cellStyle name="Normal 3 2 3 2" xfId="511"/>
    <cellStyle name="Normal 3 2 4" xfId="334"/>
    <cellStyle name="Normal 3 2 4 2" xfId="682"/>
    <cellStyle name="Normal 3 2 5" xfId="379"/>
    <cellStyle name="Normal 3 3" xfId="55"/>
    <cellStyle name="Normal 3 3 2" xfId="226"/>
    <cellStyle name="Normal 3 3 2 2" xfId="574"/>
    <cellStyle name="Normal 3 3 3" xfId="403"/>
    <cellStyle name="Normal 3 4" xfId="121"/>
    <cellStyle name="Normal 3 4 2" xfId="469"/>
    <cellStyle name="Normal 3 5" xfId="292"/>
    <cellStyle name="Normal 3 5 2" xfId="640"/>
    <cellStyle name="Normal 3 6" xfId="357"/>
    <cellStyle name="Normal 4" xfId="27"/>
    <cellStyle name="Normal 4 2" xfId="95"/>
    <cellStyle name="Normal 4 2 2" xfId="266"/>
    <cellStyle name="Normal 4 2 2 2" xfId="614"/>
    <cellStyle name="Normal 4 2 3" xfId="443"/>
    <cellStyle name="Normal 4 3" xfId="161"/>
    <cellStyle name="Normal 4 3 2" xfId="509"/>
    <cellStyle name="Normal 4 4" xfId="332"/>
    <cellStyle name="Normal 4 4 2" xfId="680"/>
    <cellStyle name="Normal 4 5" xfId="376"/>
    <cellStyle name="Normal 5" xfId="52"/>
    <cellStyle name="Normal 5 2" xfId="223"/>
    <cellStyle name="Normal 5 2 2" xfId="571"/>
    <cellStyle name="Normal 5 3" xfId="400"/>
    <cellStyle name="Normal 6" xfId="118"/>
    <cellStyle name="Normal 6 2" xfId="466"/>
    <cellStyle name="Normal 7" xfId="289"/>
    <cellStyle name="Normal 7 2" xfId="637"/>
    <cellStyle name="Normal 8" xfId="355"/>
    <cellStyle name="Normal 8 2" xfId="706"/>
    <cellStyle name="Separador de milhares" xfId="13" builtinId="3"/>
    <cellStyle name="Separador de milhares 10" xfId="5"/>
    <cellStyle name="Separador de milhares 10 2" xfId="6"/>
    <cellStyle name="Separador de milhares 10 2 2" xfId="32"/>
    <cellStyle name="Separador de milhares 10 2 2 2" xfId="99"/>
    <cellStyle name="Separador de milhares 10 2 2 2 2" xfId="270"/>
    <cellStyle name="Separador de milhares 10 2 2 2 2 2" xfId="618"/>
    <cellStyle name="Separador de milhares 10 2 2 2 3" xfId="447"/>
    <cellStyle name="Separador de milhares 10 2 2 3" xfId="204"/>
    <cellStyle name="Separador de milhares 10 2 2 3 2" xfId="552"/>
    <cellStyle name="Separador de milhares 10 2 2 4" xfId="165"/>
    <cellStyle name="Separador de milhares 10 2 2 4 2" xfId="513"/>
    <cellStyle name="Separador de milhares 10 2 2 5" xfId="336"/>
    <cellStyle name="Separador de milhares 10 2 2 5 2" xfId="684"/>
    <cellStyle name="Separador de milhares 10 2 2 6" xfId="381"/>
    <cellStyle name="Separador de milhares 10 2 3" xfId="78"/>
    <cellStyle name="Separador de milhares 10 2 3 2" xfId="249"/>
    <cellStyle name="Separador de milhares 10 2 3 2 2" xfId="597"/>
    <cellStyle name="Separador de milhares 10 2 3 3" xfId="144"/>
    <cellStyle name="Separador de milhares 10 2 3 3 2" xfId="492"/>
    <cellStyle name="Separador de milhares 10 2 3 4" xfId="315"/>
    <cellStyle name="Separador de milhares 10 2 3 4 2" xfId="663"/>
    <cellStyle name="Separador de milhares 10 2 3 5" xfId="426"/>
    <cellStyle name="Separador de milhares 10 2 4" xfId="57"/>
    <cellStyle name="Separador de milhares 10 2 4 2" xfId="228"/>
    <cellStyle name="Separador de milhares 10 2 4 2 2" xfId="576"/>
    <cellStyle name="Separador de milhares 10 2 4 3" xfId="405"/>
    <cellStyle name="Separador de milhares 10 2 5" xfId="185"/>
    <cellStyle name="Separador de milhares 10 2 5 2" xfId="533"/>
    <cellStyle name="Separador de milhares 10 2 6" xfId="123"/>
    <cellStyle name="Separador de milhares 10 2 6 2" xfId="471"/>
    <cellStyle name="Separador de milhares 10 2 7" xfId="294"/>
    <cellStyle name="Separador de milhares 10 2 7 2" xfId="642"/>
    <cellStyle name="Separador de milhares 10 2 8" xfId="359"/>
    <cellStyle name="Separador de milhares 10 3" xfId="31"/>
    <cellStyle name="Separador de milhares 10 3 2" xfId="98"/>
    <cellStyle name="Separador de milhares 10 3 2 2" xfId="269"/>
    <cellStyle name="Separador de milhares 10 3 2 2 2" xfId="617"/>
    <cellStyle name="Separador de milhares 10 3 2 3" xfId="446"/>
    <cellStyle name="Separador de milhares 10 3 3" xfId="203"/>
    <cellStyle name="Separador de milhares 10 3 3 2" xfId="551"/>
    <cellStyle name="Separador de milhares 10 3 4" xfId="164"/>
    <cellStyle name="Separador de milhares 10 3 4 2" xfId="512"/>
    <cellStyle name="Separador de milhares 10 3 5" xfId="335"/>
    <cellStyle name="Separador de milhares 10 3 5 2" xfId="683"/>
    <cellStyle name="Separador de milhares 10 3 6" xfId="380"/>
    <cellStyle name="Separador de milhares 10 4" xfId="77"/>
    <cellStyle name="Separador de milhares 10 4 2" xfId="248"/>
    <cellStyle name="Separador de milhares 10 4 2 2" xfId="596"/>
    <cellStyle name="Separador de milhares 10 4 3" xfId="143"/>
    <cellStyle name="Separador de milhares 10 4 3 2" xfId="491"/>
    <cellStyle name="Separador de milhares 10 4 4" xfId="314"/>
    <cellStyle name="Separador de milhares 10 4 4 2" xfId="662"/>
    <cellStyle name="Separador de milhares 10 4 5" xfId="425"/>
    <cellStyle name="Separador de milhares 10 5" xfId="56"/>
    <cellStyle name="Separador de milhares 10 5 2" xfId="227"/>
    <cellStyle name="Separador de milhares 10 5 2 2" xfId="575"/>
    <cellStyle name="Separador de milhares 10 5 3" xfId="404"/>
    <cellStyle name="Separador de milhares 10 6" xfId="184"/>
    <cellStyle name="Separador de milhares 10 6 2" xfId="532"/>
    <cellStyle name="Separador de milhares 10 7" xfId="122"/>
    <cellStyle name="Separador de milhares 10 7 2" xfId="470"/>
    <cellStyle name="Separador de milhares 10 8" xfId="293"/>
    <cellStyle name="Separador de milhares 10 8 2" xfId="641"/>
    <cellStyle name="Separador de milhares 10 9" xfId="358"/>
    <cellStyle name="Separador de milhares 2 2" xfId="7"/>
    <cellStyle name="Separador de milhares 2 2 2" xfId="8"/>
    <cellStyle name="Separador de milhares 2 2 2 2" xfId="34"/>
    <cellStyle name="Separador de milhares 2 2 2 2 2" xfId="101"/>
    <cellStyle name="Separador de milhares 2 2 2 2 2 2" xfId="272"/>
    <cellStyle name="Separador de milhares 2 2 2 2 2 2 2" xfId="620"/>
    <cellStyle name="Separador de milhares 2 2 2 2 2 3" xfId="449"/>
    <cellStyle name="Separador de milhares 2 2 2 2 3" xfId="206"/>
    <cellStyle name="Separador de milhares 2 2 2 2 3 2" xfId="554"/>
    <cellStyle name="Separador de milhares 2 2 2 2 4" xfId="167"/>
    <cellStyle name="Separador de milhares 2 2 2 2 4 2" xfId="515"/>
    <cellStyle name="Separador de milhares 2 2 2 2 5" xfId="338"/>
    <cellStyle name="Separador de milhares 2 2 2 2 5 2" xfId="686"/>
    <cellStyle name="Separador de milhares 2 2 2 2 6" xfId="383"/>
    <cellStyle name="Separador de milhares 2 2 2 3" xfId="79"/>
    <cellStyle name="Separador de milhares 2 2 2 3 2" xfId="250"/>
    <cellStyle name="Separador de milhares 2 2 2 3 2 2" xfId="598"/>
    <cellStyle name="Separador de milhares 2 2 2 3 3" xfId="145"/>
    <cellStyle name="Separador de milhares 2 2 2 3 3 2" xfId="493"/>
    <cellStyle name="Separador de milhares 2 2 2 3 4" xfId="316"/>
    <cellStyle name="Separador de milhares 2 2 2 3 4 2" xfId="664"/>
    <cellStyle name="Separador de milhares 2 2 2 3 5" xfId="427"/>
    <cellStyle name="Separador de milhares 2 2 2 4" xfId="59"/>
    <cellStyle name="Separador de milhares 2 2 2 4 2" xfId="230"/>
    <cellStyle name="Separador de milhares 2 2 2 4 2 2" xfId="578"/>
    <cellStyle name="Separador de milhares 2 2 2 4 3" xfId="407"/>
    <cellStyle name="Separador de milhares 2 2 2 5" xfId="186"/>
    <cellStyle name="Separador de milhares 2 2 2 5 2" xfId="534"/>
    <cellStyle name="Separador de milhares 2 2 2 6" xfId="125"/>
    <cellStyle name="Separador de milhares 2 2 2 6 2" xfId="473"/>
    <cellStyle name="Separador de milhares 2 2 2 7" xfId="296"/>
    <cellStyle name="Separador de milhares 2 2 2 7 2" xfId="644"/>
    <cellStyle name="Separador de milhares 2 2 2 8" xfId="360"/>
    <cellStyle name="Separador de milhares 2 2 3" xfId="33"/>
    <cellStyle name="Separador de milhares 2 2 3 2" xfId="100"/>
    <cellStyle name="Separador de milhares 2 2 3 2 2" xfId="271"/>
    <cellStyle name="Separador de milhares 2 2 3 2 2 2" xfId="619"/>
    <cellStyle name="Separador de milhares 2 2 3 2 3" xfId="448"/>
    <cellStyle name="Separador de milhares 2 2 3 3" xfId="205"/>
    <cellStyle name="Separador de milhares 2 2 3 3 2" xfId="553"/>
    <cellStyle name="Separador de milhares 2 2 3 4" xfId="166"/>
    <cellStyle name="Separador de milhares 2 2 3 4 2" xfId="514"/>
    <cellStyle name="Separador de milhares 2 2 3 5" xfId="337"/>
    <cellStyle name="Separador de milhares 2 2 3 5 2" xfId="685"/>
    <cellStyle name="Separador de milhares 2 2 3 6" xfId="382"/>
    <cellStyle name="Separador de milhares 2 2 4" xfId="58"/>
    <cellStyle name="Separador de milhares 2 2 4 2" xfId="229"/>
    <cellStyle name="Separador de milhares 2 2 4 2 2" xfId="577"/>
    <cellStyle name="Separador de milhares 2 2 4 3" xfId="406"/>
    <cellStyle name="Separador de milhares 2 2 5" xfId="124"/>
    <cellStyle name="Separador de milhares 2 2 5 2" xfId="472"/>
    <cellStyle name="Separador de milhares 2 2 6" xfId="295"/>
    <cellStyle name="Separador de milhares 2 2 6 2" xfId="643"/>
    <cellStyle name="Separador de milhares 4" xfId="9"/>
    <cellStyle name="Separador de milhares 4 2" xfId="10"/>
    <cellStyle name="Separador de milhares 4 2 2" xfId="36"/>
    <cellStyle name="Separador de milhares 4 2 2 2" xfId="103"/>
    <cellStyle name="Separador de milhares 4 2 2 2 2" xfId="274"/>
    <cellStyle name="Separador de milhares 4 2 2 2 2 2" xfId="622"/>
    <cellStyle name="Separador de milhares 4 2 2 2 3" xfId="451"/>
    <cellStyle name="Separador de milhares 4 2 2 3" xfId="208"/>
    <cellStyle name="Separador de milhares 4 2 2 3 2" xfId="556"/>
    <cellStyle name="Separador de milhares 4 2 2 4" xfId="169"/>
    <cellStyle name="Separador de milhares 4 2 2 4 2" xfId="517"/>
    <cellStyle name="Separador de milhares 4 2 2 5" xfId="340"/>
    <cellStyle name="Separador de milhares 4 2 2 5 2" xfId="688"/>
    <cellStyle name="Separador de milhares 4 2 2 6" xfId="385"/>
    <cellStyle name="Separador de milhares 4 2 3" xfId="81"/>
    <cellStyle name="Separador de milhares 4 2 3 2" xfId="252"/>
    <cellStyle name="Separador de milhares 4 2 3 2 2" xfId="600"/>
    <cellStyle name="Separador de milhares 4 2 3 3" xfId="147"/>
    <cellStyle name="Separador de milhares 4 2 3 3 2" xfId="495"/>
    <cellStyle name="Separador de milhares 4 2 3 4" xfId="318"/>
    <cellStyle name="Separador de milhares 4 2 3 4 2" xfId="666"/>
    <cellStyle name="Separador de milhares 4 2 3 5" xfId="429"/>
    <cellStyle name="Separador de milhares 4 2 4" xfId="61"/>
    <cellStyle name="Separador de milhares 4 2 4 2" xfId="232"/>
    <cellStyle name="Separador de milhares 4 2 4 2 2" xfId="580"/>
    <cellStyle name="Separador de milhares 4 2 4 3" xfId="409"/>
    <cellStyle name="Separador de milhares 4 2 5" xfId="188"/>
    <cellStyle name="Separador de milhares 4 2 5 2" xfId="536"/>
    <cellStyle name="Separador de milhares 4 2 6" xfId="127"/>
    <cellStyle name="Separador de milhares 4 2 6 2" xfId="475"/>
    <cellStyle name="Separador de milhares 4 2 7" xfId="298"/>
    <cellStyle name="Separador de milhares 4 2 7 2" xfId="646"/>
    <cellStyle name="Separador de milhares 4 2 8" xfId="362"/>
    <cellStyle name="Separador de milhares 4 3" xfId="35"/>
    <cellStyle name="Separador de milhares 4 3 2" xfId="102"/>
    <cellStyle name="Separador de milhares 4 3 2 2" xfId="273"/>
    <cellStyle name="Separador de milhares 4 3 2 2 2" xfId="621"/>
    <cellStyle name="Separador de milhares 4 3 2 3" xfId="450"/>
    <cellStyle name="Separador de milhares 4 3 3" xfId="207"/>
    <cellStyle name="Separador de milhares 4 3 3 2" xfId="555"/>
    <cellStyle name="Separador de milhares 4 3 4" xfId="168"/>
    <cellStyle name="Separador de milhares 4 3 4 2" xfId="516"/>
    <cellStyle name="Separador de milhares 4 3 5" xfId="339"/>
    <cellStyle name="Separador de milhares 4 3 5 2" xfId="687"/>
    <cellStyle name="Separador de milhares 4 3 6" xfId="384"/>
    <cellStyle name="Separador de milhares 4 4" xfId="80"/>
    <cellStyle name="Separador de milhares 4 4 2" xfId="251"/>
    <cellStyle name="Separador de milhares 4 4 2 2" xfId="599"/>
    <cellStyle name="Separador de milhares 4 4 3" xfId="146"/>
    <cellStyle name="Separador de milhares 4 4 3 2" xfId="494"/>
    <cellStyle name="Separador de milhares 4 4 4" xfId="317"/>
    <cellStyle name="Separador de milhares 4 4 4 2" xfId="665"/>
    <cellStyle name="Separador de milhares 4 4 5" xfId="428"/>
    <cellStyle name="Separador de milhares 4 5" xfId="60"/>
    <cellStyle name="Separador de milhares 4 5 2" xfId="231"/>
    <cellStyle name="Separador de milhares 4 5 2 2" xfId="579"/>
    <cellStyle name="Separador de milhares 4 5 3" xfId="408"/>
    <cellStyle name="Separador de milhares 4 6" xfId="187"/>
    <cellStyle name="Separador de milhares 4 6 2" xfId="535"/>
    <cellStyle name="Separador de milhares 4 7" xfId="126"/>
    <cellStyle name="Separador de milhares 4 7 2" xfId="474"/>
    <cellStyle name="Separador de milhares 4 8" xfId="297"/>
    <cellStyle name="Separador de milhares 4 8 2" xfId="645"/>
    <cellStyle name="Separador de milhares 4 9" xfId="361"/>
    <cellStyle name="Separador de milhares 5" xfId="11"/>
    <cellStyle name="Separador de milhares 5 2" xfId="12"/>
    <cellStyle name="Separador de milhares 5 2 2" xfId="38"/>
    <cellStyle name="Separador de milhares 5 2 2 2" xfId="105"/>
    <cellStyle name="Separador de milhares 5 2 2 2 2" xfId="276"/>
    <cellStyle name="Separador de milhares 5 2 2 2 2 2" xfId="624"/>
    <cellStyle name="Separador de milhares 5 2 2 2 3" xfId="453"/>
    <cellStyle name="Separador de milhares 5 2 2 3" xfId="210"/>
    <cellStyle name="Separador de milhares 5 2 2 3 2" xfId="558"/>
    <cellStyle name="Separador de milhares 5 2 2 4" xfId="171"/>
    <cellStyle name="Separador de milhares 5 2 2 4 2" xfId="519"/>
    <cellStyle name="Separador de milhares 5 2 2 5" xfId="342"/>
    <cellStyle name="Separador de milhares 5 2 2 5 2" xfId="690"/>
    <cellStyle name="Separador de milhares 5 2 2 6" xfId="387"/>
    <cellStyle name="Separador de milhares 5 2 3" xfId="83"/>
    <cellStyle name="Separador de milhares 5 2 3 2" xfId="254"/>
    <cellStyle name="Separador de milhares 5 2 3 2 2" xfId="602"/>
    <cellStyle name="Separador de milhares 5 2 3 3" xfId="149"/>
    <cellStyle name="Separador de milhares 5 2 3 3 2" xfId="497"/>
    <cellStyle name="Separador de milhares 5 2 3 4" xfId="320"/>
    <cellStyle name="Separador de milhares 5 2 3 4 2" xfId="668"/>
    <cellStyle name="Separador de milhares 5 2 3 5" xfId="431"/>
    <cellStyle name="Separador de milhares 5 2 4" xfId="63"/>
    <cellStyle name="Separador de milhares 5 2 4 2" xfId="234"/>
    <cellStyle name="Separador de milhares 5 2 4 2 2" xfId="582"/>
    <cellStyle name="Separador de milhares 5 2 4 3" xfId="411"/>
    <cellStyle name="Separador de milhares 5 2 5" xfId="190"/>
    <cellStyle name="Separador de milhares 5 2 5 2" xfId="538"/>
    <cellStyle name="Separador de milhares 5 2 6" xfId="129"/>
    <cellStyle name="Separador de milhares 5 2 6 2" xfId="477"/>
    <cellStyle name="Separador de milhares 5 2 7" xfId="300"/>
    <cellStyle name="Separador de milhares 5 2 7 2" xfId="648"/>
    <cellStyle name="Separador de milhares 5 2 8" xfId="364"/>
    <cellStyle name="Separador de milhares 5 3" xfId="37"/>
    <cellStyle name="Separador de milhares 5 3 2" xfId="104"/>
    <cellStyle name="Separador de milhares 5 3 2 2" xfId="275"/>
    <cellStyle name="Separador de milhares 5 3 2 2 2" xfId="623"/>
    <cellStyle name="Separador de milhares 5 3 2 3" xfId="452"/>
    <cellStyle name="Separador de milhares 5 3 3" xfId="209"/>
    <cellStyle name="Separador de milhares 5 3 3 2" xfId="557"/>
    <cellStyle name="Separador de milhares 5 3 4" xfId="170"/>
    <cellStyle name="Separador de milhares 5 3 4 2" xfId="518"/>
    <cellStyle name="Separador de milhares 5 3 5" xfId="341"/>
    <cellStyle name="Separador de milhares 5 3 5 2" xfId="689"/>
    <cellStyle name="Separador de milhares 5 3 6" xfId="386"/>
    <cellStyle name="Separador de milhares 5 4" xfId="82"/>
    <cellStyle name="Separador de milhares 5 4 2" xfId="253"/>
    <cellStyle name="Separador de milhares 5 4 2 2" xfId="601"/>
    <cellStyle name="Separador de milhares 5 4 3" xfId="148"/>
    <cellStyle name="Separador de milhares 5 4 3 2" xfId="496"/>
    <cellStyle name="Separador de milhares 5 4 4" xfId="319"/>
    <cellStyle name="Separador de milhares 5 4 4 2" xfId="667"/>
    <cellStyle name="Separador de milhares 5 4 5" xfId="430"/>
    <cellStyle name="Separador de milhares 5 5" xfId="62"/>
    <cellStyle name="Separador de milhares 5 5 2" xfId="233"/>
    <cellStyle name="Separador de milhares 5 5 2 2" xfId="581"/>
    <cellStyle name="Separador de milhares 5 5 3" xfId="410"/>
    <cellStyle name="Separador de milhares 5 6" xfId="189"/>
    <cellStyle name="Separador de milhares 5 6 2" xfId="537"/>
    <cellStyle name="Separador de milhares 5 7" xfId="128"/>
    <cellStyle name="Separador de milhares 5 7 2" xfId="476"/>
    <cellStyle name="Separador de milhares 5 8" xfId="299"/>
    <cellStyle name="Separador de milhares 5 8 2" xfId="647"/>
    <cellStyle name="Separador de milhares 5 9" xfId="363"/>
    <cellStyle name="Separador de milhares 8" xfId="703"/>
    <cellStyle name="Vírgula 10" xfId="53"/>
    <cellStyle name="Vírgula 10 2" xfId="224"/>
    <cellStyle name="Vírgula 10 2 2" xfId="572"/>
    <cellStyle name="Vírgula 10 3" xfId="401"/>
    <cellStyle name="Vírgula 11" xfId="119"/>
    <cellStyle name="Vírgula 11 2" xfId="467"/>
    <cellStyle name="Vírgula 12" xfId="290"/>
    <cellStyle name="Vírgula 12 2" xfId="638"/>
    <cellStyle name="Vírgula 2" xfId="14"/>
    <cellStyle name="Vírgula 2 2" xfId="15"/>
    <cellStyle name="Vírgula 2 3" xfId="16"/>
    <cellStyle name="Vírgula 2 3 2" xfId="41"/>
    <cellStyle name="Vírgula 2 3 2 2" xfId="107"/>
    <cellStyle name="Vírgula 2 3 2 2 2" xfId="278"/>
    <cellStyle name="Vírgula 2 3 2 2 2 2" xfId="626"/>
    <cellStyle name="Vírgula 2 3 2 2 3" xfId="455"/>
    <cellStyle name="Vírgula 2 3 2 3" xfId="212"/>
    <cellStyle name="Vírgula 2 3 2 3 2" xfId="560"/>
    <cellStyle name="Vírgula 2 3 2 4" xfId="173"/>
    <cellStyle name="Vírgula 2 3 2 4 2" xfId="521"/>
    <cellStyle name="Vírgula 2 3 2 5" xfId="344"/>
    <cellStyle name="Vírgula 2 3 2 5 2" xfId="692"/>
    <cellStyle name="Vírgula 2 3 2 6" xfId="389"/>
    <cellStyle name="Vírgula 2 3 3" xfId="84"/>
    <cellStyle name="Vírgula 2 3 3 2" xfId="255"/>
    <cellStyle name="Vírgula 2 3 3 2 2" xfId="603"/>
    <cellStyle name="Vírgula 2 3 3 3" xfId="150"/>
    <cellStyle name="Vírgula 2 3 3 3 2" xfId="498"/>
    <cellStyle name="Vírgula 2 3 3 4" xfId="321"/>
    <cellStyle name="Vírgula 2 3 3 4 2" xfId="669"/>
    <cellStyle name="Vírgula 2 3 3 5" xfId="432"/>
    <cellStyle name="Vírgula 2 3 4" xfId="65"/>
    <cellStyle name="Vírgula 2 3 4 2" xfId="236"/>
    <cellStyle name="Vírgula 2 3 4 2 2" xfId="584"/>
    <cellStyle name="Vírgula 2 3 4 3" xfId="413"/>
    <cellStyle name="Vírgula 2 3 5" xfId="191"/>
    <cellStyle name="Vírgula 2 3 5 2" xfId="539"/>
    <cellStyle name="Vírgula 2 3 6" xfId="131"/>
    <cellStyle name="Vírgula 2 3 6 2" xfId="479"/>
    <cellStyle name="Vírgula 2 3 7" xfId="302"/>
    <cellStyle name="Vírgula 2 3 7 2" xfId="650"/>
    <cellStyle name="Vírgula 2 3 8" xfId="365"/>
    <cellStyle name="Vírgula 2 4" xfId="40"/>
    <cellStyle name="Vírgula 2 4 2" xfId="106"/>
    <cellStyle name="Vírgula 2 4 2 2" xfId="277"/>
    <cellStyle name="Vírgula 2 4 2 2 2" xfId="625"/>
    <cellStyle name="Vírgula 2 4 2 3" xfId="454"/>
    <cellStyle name="Vírgula 2 4 3" xfId="211"/>
    <cellStyle name="Vírgula 2 4 3 2" xfId="559"/>
    <cellStyle name="Vírgula 2 4 4" xfId="172"/>
    <cellStyle name="Vírgula 2 4 4 2" xfId="520"/>
    <cellStyle name="Vírgula 2 4 5" xfId="343"/>
    <cellStyle name="Vírgula 2 4 5 2" xfId="691"/>
    <cellStyle name="Vírgula 2 4 6" xfId="388"/>
    <cellStyle name="Vírgula 2 5" xfId="64"/>
    <cellStyle name="Vírgula 2 5 2" xfId="235"/>
    <cellStyle name="Vírgula 2 5 2 2" xfId="583"/>
    <cellStyle name="Vírgula 2 5 3" xfId="412"/>
    <cellStyle name="Vírgula 2 6" xfId="130"/>
    <cellStyle name="Vírgula 2 6 2" xfId="478"/>
    <cellStyle name="Vírgula 2 7" xfId="301"/>
    <cellStyle name="Vírgula 2 7 2" xfId="649"/>
    <cellStyle name="Vírgula 3" xfId="17"/>
    <cellStyle name="Vírgula 3 2" xfId="18"/>
    <cellStyle name="Vírgula 3 2 2" xfId="43"/>
    <cellStyle name="Vírgula 3 2 2 2" xfId="109"/>
    <cellStyle name="Vírgula 3 2 2 2 2" xfId="280"/>
    <cellStyle name="Vírgula 3 2 2 2 2 2" xfId="628"/>
    <cellStyle name="Vírgula 3 2 2 2 3" xfId="457"/>
    <cellStyle name="Vírgula 3 2 2 3" xfId="214"/>
    <cellStyle name="Vírgula 3 2 2 3 2" xfId="562"/>
    <cellStyle name="Vírgula 3 2 2 4" xfId="175"/>
    <cellStyle name="Vírgula 3 2 2 4 2" xfId="523"/>
    <cellStyle name="Vírgula 3 2 2 5" xfId="346"/>
    <cellStyle name="Vírgula 3 2 2 5 2" xfId="694"/>
    <cellStyle name="Vírgula 3 2 2 6" xfId="391"/>
    <cellStyle name="Vírgula 3 2 3" xfId="86"/>
    <cellStyle name="Vírgula 3 2 3 2" xfId="257"/>
    <cellStyle name="Vírgula 3 2 3 2 2" xfId="605"/>
    <cellStyle name="Vírgula 3 2 3 3" xfId="152"/>
    <cellStyle name="Vírgula 3 2 3 3 2" xfId="500"/>
    <cellStyle name="Vírgula 3 2 3 4" xfId="323"/>
    <cellStyle name="Vírgula 3 2 3 4 2" xfId="671"/>
    <cellStyle name="Vírgula 3 2 3 5" xfId="434"/>
    <cellStyle name="Vírgula 3 2 4" xfId="67"/>
    <cellStyle name="Vírgula 3 2 4 2" xfId="238"/>
    <cellStyle name="Vírgula 3 2 4 2 2" xfId="586"/>
    <cellStyle name="Vírgula 3 2 4 3" xfId="415"/>
    <cellStyle name="Vírgula 3 2 5" xfId="193"/>
    <cellStyle name="Vírgula 3 2 5 2" xfId="541"/>
    <cellStyle name="Vírgula 3 2 6" xfId="133"/>
    <cellStyle name="Vírgula 3 2 6 2" xfId="481"/>
    <cellStyle name="Vírgula 3 2 7" xfId="304"/>
    <cellStyle name="Vírgula 3 2 7 2" xfId="652"/>
    <cellStyle name="Vírgula 3 2 8" xfId="367"/>
    <cellStyle name="Vírgula 3 3" xfId="42"/>
    <cellStyle name="Vírgula 3 3 2" xfId="108"/>
    <cellStyle name="Vírgula 3 3 2 2" xfId="279"/>
    <cellStyle name="Vírgula 3 3 2 2 2" xfId="627"/>
    <cellStyle name="Vírgula 3 3 2 3" xfId="456"/>
    <cellStyle name="Vírgula 3 3 3" xfId="213"/>
    <cellStyle name="Vírgula 3 3 3 2" xfId="561"/>
    <cellStyle name="Vírgula 3 3 4" xfId="174"/>
    <cellStyle name="Vírgula 3 3 4 2" xfId="522"/>
    <cellStyle name="Vírgula 3 3 5" xfId="345"/>
    <cellStyle name="Vírgula 3 3 5 2" xfId="693"/>
    <cellStyle name="Vírgula 3 3 6" xfId="390"/>
    <cellStyle name="Vírgula 3 4" xfId="85"/>
    <cellStyle name="Vírgula 3 4 2" xfId="256"/>
    <cellStyle name="Vírgula 3 4 2 2" xfId="604"/>
    <cellStyle name="Vírgula 3 4 3" xfId="151"/>
    <cellStyle name="Vírgula 3 4 3 2" xfId="499"/>
    <cellStyle name="Vírgula 3 4 4" xfId="322"/>
    <cellStyle name="Vírgula 3 4 4 2" xfId="670"/>
    <cellStyle name="Vírgula 3 4 5" xfId="433"/>
    <cellStyle name="Vírgula 3 5" xfId="66"/>
    <cellStyle name="Vírgula 3 5 2" xfId="237"/>
    <cellStyle name="Vírgula 3 5 2 2" xfId="585"/>
    <cellStyle name="Vírgula 3 5 3" xfId="414"/>
    <cellStyle name="Vírgula 3 6" xfId="192"/>
    <cellStyle name="Vírgula 3 6 2" xfId="540"/>
    <cellStyle name="Vírgula 3 7" xfId="132"/>
    <cellStyle name="Vírgula 3 7 2" xfId="480"/>
    <cellStyle name="Vírgula 3 8" xfId="303"/>
    <cellStyle name="Vírgula 3 8 2" xfId="651"/>
    <cellStyle name="Vírgula 3 9" xfId="366"/>
    <cellStyle name="Vírgula 4" xfId="19"/>
    <cellStyle name="Vírgula 4 2" xfId="20"/>
    <cellStyle name="Vírgula 4 2 2" xfId="45"/>
    <cellStyle name="Vírgula 4 2 2 2" xfId="111"/>
    <cellStyle name="Vírgula 4 2 2 2 2" xfId="282"/>
    <cellStyle name="Vírgula 4 2 2 2 2 2" xfId="630"/>
    <cellStyle name="Vírgula 4 2 2 2 3" xfId="459"/>
    <cellStyle name="Vírgula 4 2 2 3" xfId="216"/>
    <cellStyle name="Vírgula 4 2 2 3 2" xfId="564"/>
    <cellStyle name="Vírgula 4 2 2 4" xfId="177"/>
    <cellStyle name="Vírgula 4 2 2 4 2" xfId="525"/>
    <cellStyle name="Vírgula 4 2 2 5" xfId="348"/>
    <cellStyle name="Vírgula 4 2 2 5 2" xfId="696"/>
    <cellStyle name="Vírgula 4 2 2 6" xfId="393"/>
    <cellStyle name="Vírgula 4 2 3" xfId="88"/>
    <cellStyle name="Vírgula 4 2 3 2" xfId="259"/>
    <cellStyle name="Vírgula 4 2 3 2 2" xfId="607"/>
    <cellStyle name="Vírgula 4 2 3 3" xfId="154"/>
    <cellStyle name="Vírgula 4 2 3 3 2" xfId="502"/>
    <cellStyle name="Vírgula 4 2 3 4" xfId="325"/>
    <cellStyle name="Vírgula 4 2 3 4 2" xfId="673"/>
    <cellStyle name="Vírgula 4 2 3 5" xfId="436"/>
    <cellStyle name="Vírgula 4 2 4" xfId="69"/>
    <cellStyle name="Vírgula 4 2 4 2" xfId="240"/>
    <cellStyle name="Vírgula 4 2 4 2 2" xfId="588"/>
    <cellStyle name="Vírgula 4 2 4 3" xfId="417"/>
    <cellStyle name="Vírgula 4 2 5" xfId="195"/>
    <cellStyle name="Vírgula 4 2 5 2" xfId="543"/>
    <cellStyle name="Vírgula 4 2 6" xfId="135"/>
    <cellStyle name="Vírgula 4 2 6 2" xfId="483"/>
    <cellStyle name="Vírgula 4 2 7" xfId="306"/>
    <cellStyle name="Vírgula 4 2 7 2" xfId="654"/>
    <cellStyle name="Vírgula 4 2 8" xfId="369"/>
    <cellStyle name="Vírgula 4 3" xfId="44"/>
    <cellStyle name="Vírgula 4 3 2" xfId="110"/>
    <cellStyle name="Vírgula 4 3 2 2" xfId="281"/>
    <cellStyle name="Vírgula 4 3 2 2 2" xfId="629"/>
    <cellStyle name="Vírgula 4 3 2 3" xfId="458"/>
    <cellStyle name="Vírgula 4 3 3" xfId="215"/>
    <cellStyle name="Vírgula 4 3 3 2" xfId="563"/>
    <cellStyle name="Vírgula 4 3 4" xfId="176"/>
    <cellStyle name="Vírgula 4 3 4 2" xfId="524"/>
    <cellStyle name="Vírgula 4 3 5" xfId="347"/>
    <cellStyle name="Vírgula 4 3 5 2" xfId="695"/>
    <cellStyle name="Vírgula 4 3 6" xfId="392"/>
    <cellStyle name="Vírgula 4 4" xfId="87"/>
    <cellStyle name="Vírgula 4 4 2" xfId="258"/>
    <cellStyle name="Vírgula 4 4 2 2" xfId="606"/>
    <cellStyle name="Vírgula 4 4 3" xfId="153"/>
    <cellStyle name="Vírgula 4 4 3 2" xfId="501"/>
    <cellStyle name="Vírgula 4 4 4" xfId="324"/>
    <cellStyle name="Vírgula 4 4 4 2" xfId="672"/>
    <cellStyle name="Vírgula 4 4 5" xfId="435"/>
    <cellStyle name="Vírgula 4 5" xfId="68"/>
    <cellStyle name="Vírgula 4 5 2" xfId="239"/>
    <cellStyle name="Vírgula 4 5 2 2" xfId="587"/>
    <cellStyle name="Vírgula 4 5 3" xfId="416"/>
    <cellStyle name="Vírgula 4 6" xfId="194"/>
    <cellStyle name="Vírgula 4 6 2" xfId="542"/>
    <cellStyle name="Vírgula 4 7" xfId="134"/>
    <cellStyle name="Vírgula 4 7 2" xfId="482"/>
    <cellStyle name="Vírgula 4 8" xfId="305"/>
    <cellStyle name="Vírgula 4 8 2" xfId="653"/>
    <cellStyle name="Vírgula 4 9" xfId="368"/>
    <cellStyle name="Vírgula 5" xfId="21"/>
    <cellStyle name="Vírgula 5 2" xfId="22"/>
    <cellStyle name="Vírgula 5 2 2" xfId="47"/>
    <cellStyle name="Vírgula 5 2 2 2" xfId="113"/>
    <cellStyle name="Vírgula 5 2 2 2 2" xfId="284"/>
    <cellStyle name="Vírgula 5 2 2 2 2 2" xfId="632"/>
    <cellStyle name="Vírgula 5 2 2 2 3" xfId="461"/>
    <cellStyle name="Vírgula 5 2 2 3" xfId="218"/>
    <cellStyle name="Vírgula 5 2 2 3 2" xfId="566"/>
    <cellStyle name="Vírgula 5 2 2 4" xfId="179"/>
    <cellStyle name="Vírgula 5 2 2 4 2" xfId="527"/>
    <cellStyle name="Vírgula 5 2 2 5" xfId="350"/>
    <cellStyle name="Vírgula 5 2 2 5 2" xfId="698"/>
    <cellStyle name="Vírgula 5 2 2 6" xfId="395"/>
    <cellStyle name="Vírgula 5 2 3" xfId="90"/>
    <cellStyle name="Vírgula 5 2 3 2" xfId="261"/>
    <cellStyle name="Vírgula 5 2 3 2 2" xfId="609"/>
    <cellStyle name="Vírgula 5 2 3 3" xfId="156"/>
    <cellStyle name="Vírgula 5 2 3 3 2" xfId="504"/>
    <cellStyle name="Vírgula 5 2 3 4" xfId="327"/>
    <cellStyle name="Vírgula 5 2 3 4 2" xfId="675"/>
    <cellStyle name="Vírgula 5 2 3 5" xfId="438"/>
    <cellStyle name="Vírgula 5 2 4" xfId="71"/>
    <cellStyle name="Vírgula 5 2 4 2" xfId="242"/>
    <cellStyle name="Vírgula 5 2 4 2 2" xfId="590"/>
    <cellStyle name="Vírgula 5 2 4 3" xfId="419"/>
    <cellStyle name="Vírgula 5 2 5" xfId="197"/>
    <cellStyle name="Vírgula 5 2 5 2" xfId="545"/>
    <cellStyle name="Vírgula 5 2 6" xfId="137"/>
    <cellStyle name="Vírgula 5 2 6 2" xfId="485"/>
    <cellStyle name="Vírgula 5 2 7" xfId="308"/>
    <cellStyle name="Vírgula 5 2 7 2" xfId="656"/>
    <cellStyle name="Vírgula 5 2 8" xfId="371"/>
    <cellStyle name="Vírgula 5 3" xfId="46"/>
    <cellStyle name="Vírgula 5 3 2" xfId="112"/>
    <cellStyle name="Vírgula 5 3 2 2" xfId="283"/>
    <cellStyle name="Vírgula 5 3 2 2 2" xfId="631"/>
    <cellStyle name="Vírgula 5 3 2 3" xfId="460"/>
    <cellStyle name="Vírgula 5 3 3" xfId="217"/>
    <cellStyle name="Vírgula 5 3 3 2" xfId="565"/>
    <cellStyle name="Vírgula 5 3 4" xfId="178"/>
    <cellStyle name="Vírgula 5 3 4 2" xfId="526"/>
    <cellStyle name="Vírgula 5 3 5" xfId="349"/>
    <cellStyle name="Vírgula 5 3 5 2" xfId="697"/>
    <cellStyle name="Vírgula 5 3 6" xfId="394"/>
    <cellStyle name="Vírgula 5 4" xfId="89"/>
    <cellStyle name="Vírgula 5 4 2" xfId="260"/>
    <cellStyle name="Vírgula 5 4 2 2" xfId="608"/>
    <cellStyle name="Vírgula 5 4 3" xfId="155"/>
    <cellStyle name="Vírgula 5 4 3 2" xfId="503"/>
    <cellStyle name="Vírgula 5 4 4" xfId="326"/>
    <cellStyle name="Vírgula 5 4 4 2" xfId="674"/>
    <cellStyle name="Vírgula 5 4 5" xfId="437"/>
    <cellStyle name="Vírgula 5 5" xfId="70"/>
    <cellStyle name="Vírgula 5 5 2" xfId="241"/>
    <cellStyle name="Vírgula 5 5 2 2" xfId="589"/>
    <cellStyle name="Vírgula 5 5 3" xfId="418"/>
    <cellStyle name="Vírgula 5 6" xfId="196"/>
    <cellStyle name="Vírgula 5 6 2" xfId="544"/>
    <cellStyle name="Vírgula 5 7" xfId="136"/>
    <cellStyle name="Vírgula 5 7 2" xfId="484"/>
    <cellStyle name="Vírgula 5 8" xfId="307"/>
    <cellStyle name="Vírgula 5 8 2" xfId="655"/>
    <cellStyle name="Vírgula 5 9" xfId="370"/>
    <cellStyle name="Vírgula 6" xfId="23"/>
    <cellStyle name="Vírgula 6 2" xfId="24"/>
    <cellStyle name="Vírgula 6 2 2" xfId="49"/>
    <cellStyle name="Vírgula 6 2 2 2" xfId="115"/>
    <cellStyle name="Vírgula 6 2 2 2 2" xfId="286"/>
    <cellStyle name="Vírgula 6 2 2 2 2 2" xfId="634"/>
    <cellStyle name="Vírgula 6 2 2 2 3" xfId="463"/>
    <cellStyle name="Vírgula 6 2 2 3" xfId="220"/>
    <cellStyle name="Vírgula 6 2 2 3 2" xfId="568"/>
    <cellStyle name="Vírgula 6 2 2 4" xfId="181"/>
    <cellStyle name="Vírgula 6 2 2 4 2" xfId="529"/>
    <cellStyle name="Vírgula 6 2 2 5" xfId="352"/>
    <cellStyle name="Vírgula 6 2 2 5 2" xfId="700"/>
    <cellStyle name="Vírgula 6 2 2 6" xfId="397"/>
    <cellStyle name="Vírgula 6 2 3" xfId="92"/>
    <cellStyle name="Vírgula 6 2 3 2" xfId="263"/>
    <cellStyle name="Vírgula 6 2 3 2 2" xfId="611"/>
    <cellStyle name="Vírgula 6 2 3 3" xfId="158"/>
    <cellStyle name="Vírgula 6 2 3 3 2" xfId="506"/>
    <cellStyle name="Vírgula 6 2 3 4" xfId="329"/>
    <cellStyle name="Vírgula 6 2 3 4 2" xfId="677"/>
    <cellStyle name="Vírgula 6 2 3 5" xfId="440"/>
    <cellStyle name="Vírgula 6 2 4" xfId="73"/>
    <cellStyle name="Vírgula 6 2 4 2" xfId="244"/>
    <cellStyle name="Vírgula 6 2 4 2 2" xfId="592"/>
    <cellStyle name="Vírgula 6 2 4 3" xfId="421"/>
    <cellStyle name="Vírgula 6 2 5" xfId="199"/>
    <cellStyle name="Vírgula 6 2 5 2" xfId="547"/>
    <cellStyle name="Vírgula 6 2 6" xfId="139"/>
    <cellStyle name="Vírgula 6 2 6 2" xfId="487"/>
    <cellStyle name="Vírgula 6 2 7" xfId="310"/>
    <cellStyle name="Vírgula 6 2 7 2" xfId="658"/>
    <cellStyle name="Vírgula 6 2 8" xfId="373"/>
    <cellStyle name="Vírgula 6 3" xfId="48"/>
    <cellStyle name="Vírgula 6 3 2" xfId="114"/>
    <cellStyle name="Vírgula 6 3 2 2" xfId="285"/>
    <cellStyle name="Vírgula 6 3 2 2 2" xfId="633"/>
    <cellStyle name="Vírgula 6 3 2 3" xfId="462"/>
    <cellStyle name="Vírgula 6 3 3" xfId="219"/>
    <cellStyle name="Vírgula 6 3 3 2" xfId="567"/>
    <cellStyle name="Vírgula 6 3 4" xfId="180"/>
    <cellStyle name="Vírgula 6 3 4 2" xfId="528"/>
    <cellStyle name="Vírgula 6 3 5" xfId="351"/>
    <cellStyle name="Vírgula 6 3 5 2" xfId="699"/>
    <cellStyle name="Vírgula 6 3 6" xfId="396"/>
    <cellStyle name="Vírgula 6 4" xfId="91"/>
    <cellStyle name="Vírgula 6 4 2" xfId="262"/>
    <cellStyle name="Vírgula 6 4 2 2" xfId="610"/>
    <cellStyle name="Vírgula 6 4 3" xfId="157"/>
    <cellStyle name="Vírgula 6 4 3 2" xfId="505"/>
    <cellStyle name="Vírgula 6 4 4" xfId="328"/>
    <cellStyle name="Vírgula 6 4 4 2" xfId="676"/>
    <cellStyle name="Vírgula 6 4 5" xfId="439"/>
    <cellStyle name="Vírgula 6 5" xfId="72"/>
    <cellStyle name="Vírgula 6 5 2" xfId="243"/>
    <cellStyle name="Vírgula 6 5 2 2" xfId="591"/>
    <cellStyle name="Vírgula 6 5 3" xfId="420"/>
    <cellStyle name="Vírgula 6 6" xfId="198"/>
    <cellStyle name="Vírgula 6 6 2" xfId="546"/>
    <cellStyle name="Vírgula 6 7" xfId="138"/>
    <cellStyle name="Vírgula 6 7 2" xfId="486"/>
    <cellStyle name="Vírgula 6 8" xfId="309"/>
    <cellStyle name="Vírgula 6 8 2" xfId="657"/>
    <cellStyle name="Vírgula 6 9" xfId="372"/>
    <cellStyle name="Vírgula 7" xfId="25"/>
    <cellStyle name="Vírgula 7 2" xfId="26"/>
    <cellStyle name="Vírgula 7 2 2" xfId="51"/>
    <cellStyle name="Vírgula 7 2 2 2" xfId="117"/>
    <cellStyle name="Vírgula 7 2 2 2 2" xfId="288"/>
    <cellStyle name="Vírgula 7 2 2 2 2 2" xfId="636"/>
    <cellStyle name="Vírgula 7 2 2 2 3" xfId="465"/>
    <cellStyle name="Vírgula 7 2 2 3" xfId="222"/>
    <cellStyle name="Vírgula 7 2 2 3 2" xfId="570"/>
    <cellStyle name="Vírgula 7 2 2 4" xfId="183"/>
    <cellStyle name="Vírgula 7 2 2 4 2" xfId="531"/>
    <cellStyle name="Vírgula 7 2 2 5" xfId="354"/>
    <cellStyle name="Vírgula 7 2 2 5 2" xfId="702"/>
    <cellStyle name="Vírgula 7 2 2 6" xfId="399"/>
    <cellStyle name="Vírgula 7 2 3" xfId="94"/>
    <cellStyle name="Vírgula 7 2 3 2" xfId="265"/>
    <cellStyle name="Vírgula 7 2 3 2 2" xfId="613"/>
    <cellStyle name="Vírgula 7 2 3 3" xfId="160"/>
    <cellStyle name="Vírgula 7 2 3 3 2" xfId="508"/>
    <cellStyle name="Vírgula 7 2 3 4" xfId="331"/>
    <cellStyle name="Vírgula 7 2 3 4 2" xfId="679"/>
    <cellStyle name="Vírgula 7 2 3 5" xfId="442"/>
    <cellStyle name="Vírgula 7 2 4" xfId="75"/>
    <cellStyle name="Vírgula 7 2 4 2" xfId="246"/>
    <cellStyle name="Vírgula 7 2 4 2 2" xfId="594"/>
    <cellStyle name="Vírgula 7 2 4 3" xfId="423"/>
    <cellStyle name="Vírgula 7 2 5" xfId="201"/>
    <cellStyle name="Vírgula 7 2 5 2" xfId="549"/>
    <cellStyle name="Vírgula 7 2 6" xfId="141"/>
    <cellStyle name="Vírgula 7 2 6 2" xfId="489"/>
    <cellStyle name="Vírgula 7 2 7" xfId="312"/>
    <cellStyle name="Vírgula 7 2 7 2" xfId="660"/>
    <cellStyle name="Vírgula 7 2 8" xfId="375"/>
    <cellStyle name="Vírgula 7 3" xfId="50"/>
    <cellStyle name="Vírgula 7 3 2" xfId="116"/>
    <cellStyle name="Vírgula 7 3 2 2" xfId="287"/>
    <cellStyle name="Vírgula 7 3 2 2 2" xfId="635"/>
    <cellStyle name="Vírgula 7 3 2 3" xfId="464"/>
    <cellStyle name="Vírgula 7 3 3" xfId="221"/>
    <cellStyle name="Vírgula 7 3 3 2" xfId="569"/>
    <cellStyle name="Vírgula 7 3 4" xfId="182"/>
    <cellStyle name="Vírgula 7 3 4 2" xfId="530"/>
    <cellStyle name="Vírgula 7 3 5" xfId="353"/>
    <cellStyle name="Vírgula 7 3 5 2" xfId="701"/>
    <cellStyle name="Vírgula 7 3 6" xfId="398"/>
    <cellStyle name="Vírgula 7 4" xfId="93"/>
    <cellStyle name="Vírgula 7 4 2" xfId="264"/>
    <cellStyle name="Vírgula 7 4 2 2" xfId="612"/>
    <cellStyle name="Vírgula 7 4 3" xfId="159"/>
    <cellStyle name="Vírgula 7 4 3 2" xfId="507"/>
    <cellStyle name="Vírgula 7 4 4" xfId="330"/>
    <cellStyle name="Vírgula 7 4 4 2" xfId="678"/>
    <cellStyle name="Vírgula 7 4 5" xfId="441"/>
    <cellStyle name="Vírgula 7 5" xfId="74"/>
    <cellStyle name="Vírgula 7 5 2" xfId="245"/>
    <cellStyle name="Vírgula 7 5 2 2" xfId="593"/>
    <cellStyle name="Vírgula 7 5 3" xfId="422"/>
    <cellStyle name="Vírgula 7 6" xfId="200"/>
    <cellStyle name="Vírgula 7 6 2" xfId="548"/>
    <cellStyle name="Vírgula 7 7" xfId="140"/>
    <cellStyle name="Vírgula 7 7 2" xfId="488"/>
    <cellStyle name="Vírgula 7 8" xfId="311"/>
    <cellStyle name="Vírgula 7 8 2" xfId="659"/>
    <cellStyle name="Vírgula 7 9" xfId="374"/>
    <cellStyle name="Vírgula 8" xfId="39"/>
    <cellStyle name="Vírgula 9" xfId="28"/>
    <cellStyle name="Vírgula 9 2" xfId="76"/>
    <cellStyle name="Vírgula 9 2 2" xfId="247"/>
    <cellStyle name="Vírgula 9 2 2 2" xfId="595"/>
    <cellStyle name="Vírgula 9 2 3" xfId="424"/>
    <cellStyle name="Vírgula 9 3" xfId="202"/>
    <cellStyle name="Vírgula 9 3 2" xfId="550"/>
    <cellStyle name="Vírgula 9 4" xfId="142"/>
    <cellStyle name="Vírgula 9 4 2" xfId="490"/>
    <cellStyle name="Vírgula 9 5" xfId="313"/>
    <cellStyle name="Vírgula 9 5 2" xfId="661"/>
    <cellStyle name="Vírgula 9 6" xfId="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1\balan&#231;o%202000\WINDOWS\TEMP\Meus%20documentos\GABRIELA\PRESTA&#199;&#195;O%20DE%20CONTAS\QUADR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559558\Downloads\%23L.R.F.10.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feitura_Home%20Office\L.R.F.12.2019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G\CIC\LRF\LRF_2014\12.2014\Consolida&#231;&#227;oDez2014\Consolida&#231;&#227;oOut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t-02\prest_contas\WINDOWS\TEMP\PLANDO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D08"/>
      <sheetName val="QD09"/>
      <sheetName val="QD12_DIRETA"/>
      <sheetName val="QD12_INDIRETAS"/>
      <sheetName val="QD12_CONSOLIDADO"/>
      <sheetName val="QD13_DIRETA"/>
      <sheetName val="QD13_INDIRETAS"/>
      <sheetName val="QD13_CONSOLIDADO"/>
      <sheetName val="QD14_DIRETA"/>
      <sheetName val="QD14_INDIRETAS"/>
      <sheetName val="QD14_CONSOLIDADO"/>
      <sheetName val="QD15_DIRETA"/>
      <sheetName val="QD15_INDIRETAS"/>
      <sheetName val="QD15_CONSOLIDADO"/>
      <sheetName val="QD16"/>
      <sheetName val="QD17"/>
      <sheetName val="QD18"/>
      <sheetName val="QD19_A"/>
      <sheetName val="QD19_B"/>
      <sheetName val="QD20"/>
      <sheetName val="QD21"/>
      <sheetName val="QD22"/>
      <sheetName val="QD23"/>
      <sheetName val="QD24"/>
      <sheetName val="QD25"/>
      <sheetName val="QD26"/>
      <sheetName val="proje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DATAS"/>
      <sheetName val="Capas"/>
      <sheetName val="SFunção"/>
      <sheetName val="Tabelas 2020"/>
      <sheetName val="RECEITA 2019"/>
      <sheetName val="RECEITA 2020"/>
      <sheetName val="PREVISÃO RECEITA 2020"/>
      <sheetName val="DESPESA 2019"/>
      <sheetName val="Plan1"/>
      <sheetName val="Planilha1"/>
      <sheetName val="DESPESA 2020"/>
      <sheetName val="Execução FR"/>
      <sheetName val="EXEC REC ORÇ"/>
      <sheetName val="Anexo 1 - Balanço Orçamentário"/>
      <sheetName val="B-RREO Anexo 2"/>
      <sheetName val="C-RREO-Anexo 3"/>
      <sheetName val="Anexo 4 - RPPS (E, DF e M) (2)"/>
      <sheetName val="Anexo 6 Prim e Nom "/>
      <sheetName val="Memória Anexo 6"/>
      <sheetName val="Anexo 7 - RP Poder e Órgão M"/>
      <sheetName val="Anexo 9 - Op Créd D Cap E,M,DF"/>
      <sheetName val="J-Anexo 10 - Projeção RPPS-Anua"/>
      <sheetName val="Anexo 11 - Alienação Ativos anu"/>
      <sheetName val="M-Anexo 13-PPP"/>
      <sheetName val="Anexo 14 - Simplificado"/>
      <sheetName val="Anexo XII-PROJ AT REG GERAL HIP"/>
      <sheetName val="Anexo 2 - Dívida (E,DF e M)"/>
      <sheetName val="Anexo 3 - Garantias"/>
      <sheetName val="Anexo 4 -Op. Crédito"/>
      <sheetName val="Anexo 5 - Novo"/>
      <sheetName val="Anexo 6 - Executivo"/>
      <sheetName val="Módulo1"/>
      <sheetName val="Módulo2"/>
      <sheetName val="Módulo3"/>
      <sheetName val="Módulo4"/>
      <sheetName val="Módulo5"/>
      <sheetName val="RGF-Anexo 01"/>
      <sheetName val="RGF-Anexo 02"/>
      <sheetName val="RGF-Anexo 03"/>
      <sheetName val="Plan2"/>
      <sheetName val="RGF Anexo 04"/>
      <sheetName val="RGF anexo 5"/>
      <sheetName val="RGF Anexo 06"/>
      <sheetName val="Balancetes"/>
      <sheetName val="RREO-Anexo 01"/>
      <sheetName val="RREO-Anexo 02"/>
      <sheetName val="RREO-Anexo 03"/>
      <sheetName val="RREO-Anexo 04"/>
      <sheetName val="RREO-Anexo 06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3">
          <cell r="B33">
            <v>7500000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"/>
      <sheetName val="DATAS"/>
      <sheetName val="Capas"/>
      <sheetName val="SFunção"/>
      <sheetName val="Tabelas 2019"/>
      <sheetName val="RECEITA 2018"/>
      <sheetName val="RECEITA 2019"/>
      <sheetName val="PREVISÃO RECEITA 2019"/>
      <sheetName val="FUNDEB"/>
      <sheetName val="DESPESA 2018"/>
      <sheetName val="Plan1"/>
      <sheetName val="Plan4"/>
      <sheetName val="DESPESA 2019"/>
      <sheetName val="Execução FR"/>
      <sheetName val="EXEC REC ORÇ"/>
      <sheetName val="Anexo 1 - Balanço Orçamentário"/>
      <sheetName val="B-RREO Anexo 2"/>
      <sheetName val="C-RREO-Anexo 3"/>
      <sheetName val="Anexo 4 - RPPS (E, DF e M)"/>
      <sheetName val="xxxxxxx"/>
      <sheetName val="Detalhamento DC"/>
      <sheetName val="Anexo 6 Prim e Nom "/>
      <sheetName val="Anexo 7 - RP Poder e Órgão M"/>
      <sheetName val="Anexo 9 - Op Créd D Cap E,M,DF"/>
      <sheetName val="J-Anexo 10 - Projeção RPPS-Anua"/>
      <sheetName val="Anexo 11 - Alienação Ativos anu"/>
      <sheetName val="M-Anexo 13-PPP"/>
      <sheetName val="Anexo 14 - Simplificado"/>
      <sheetName val="Anexo XII-PROJ AT REG GERAL HIP"/>
      <sheetName val="Anexo 2 - Dívida (E,DF e M)"/>
      <sheetName val="Anexo 3 - Garantias"/>
      <sheetName val="Anexo 4 -Op. Crédito"/>
      <sheetName val="Anexo 5 - Novo"/>
      <sheetName val="Anexo 6 - Executivo"/>
      <sheetName val="Módulo1"/>
      <sheetName val="Módulo2"/>
      <sheetName val="Módulo3"/>
      <sheetName val="Módulo4"/>
      <sheetName val="Módulo5"/>
      <sheetName val="RGF-Anexo 01"/>
      <sheetName val="RGF-Anexo 02"/>
      <sheetName val="RGF-Anexo 03"/>
      <sheetName val="Plan2"/>
      <sheetName val="RGF Anexo 04"/>
      <sheetName val="RGF anexo 5"/>
      <sheetName val="RGF Anexo 06"/>
      <sheetName val="Balancetes"/>
      <sheetName val="RREO-Anexo 01"/>
      <sheetName val="RREO-Anexo 02"/>
      <sheetName val="RREO-Anexo 03"/>
      <sheetName val="RREO-Anexo 04"/>
      <sheetName val="RREO-Anexo 06"/>
      <sheetName val="RREO-Anexo 7"/>
      <sheetName val="RREO-Anexo 9"/>
      <sheetName val="RREO-Anexo 10"/>
      <sheetName val="RREO-Anexo 11"/>
      <sheetName val="RREO-Anexo 13"/>
      <sheetName val="RREO-Anexo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3">
          <cell r="B33">
            <v>513365808.74000001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dmDireta"/>
      <sheetName val="Comlurb"/>
      <sheetName val="Multirio"/>
      <sheetName val="Riocentro"/>
      <sheetName val="Riocop"/>
      <sheetName val="Rioluz"/>
      <sheetName val="Riotur"/>
      <sheetName val="Riourbe"/>
      <sheetName val="Imprensa"/>
      <sheetName val="Cetrio"/>
      <sheetName val="Riofilme"/>
      <sheetName val="Iplan"/>
      <sheetName val="EOM"/>
      <sheetName val="Saúde"/>
      <sheetName val="FPJ"/>
      <sheetName val="Georio"/>
      <sheetName val="Planetário"/>
      <sheetName val="Riozoo"/>
      <sheetName val="Rioaguas"/>
      <sheetName val="Artes"/>
      <sheetName val="Previrio"/>
      <sheetName val="FASS"/>
      <sheetName val="Funprevi"/>
      <sheetName val="GMRio"/>
      <sheetName val="IPP"/>
      <sheetName val="ResumoEntidade"/>
      <sheetName val="BP Consolidado"/>
      <sheetName val="DVP Mensal"/>
      <sheetName val="Balancete Financeiro"/>
      <sheetName val="DRE"/>
      <sheetName val="Div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BZ1" t="str">
            <v>1132</v>
          </cell>
        </row>
        <row r="2">
          <cell r="BZ2" t="str">
            <v>1133</v>
          </cell>
        </row>
        <row r="3">
          <cell r="BZ3" t="str">
            <v>1134</v>
          </cell>
        </row>
        <row r="4">
          <cell r="BZ4" t="str">
            <v>1135</v>
          </cell>
        </row>
        <row r="5">
          <cell r="BZ5" t="str">
            <v>1153</v>
          </cell>
        </row>
        <row r="6">
          <cell r="BZ6" t="str">
            <v>1155</v>
          </cell>
        </row>
        <row r="7">
          <cell r="BZ7" t="str">
            <v>3351</v>
          </cell>
        </row>
        <row r="8">
          <cell r="BZ8" t="str">
            <v>1541</v>
          </cell>
        </row>
        <row r="9">
          <cell r="BZ9" t="str">
            <v>1542</v>
          </cell>
        </row>
        <row r="10">
          <cell r="BZ10" t="str">
            <v>1551</v>
          </cell>
        </row>
        <row r="11">
          <cell r="BZ11" t="str">
            <v>1553</v>
          </cell>
        </row>
        <row r="12">
          <cell r="BZ12" t="str">
            <v>1651</v>
          </cell>
        </row>
        <row r="13">
          <cell r="BZ13" t="str">
            <v>1851</v>
          </cell>
        </row>
        <row r="14">
          <cell r="BZ14" t="str">
            <v>2441</v>
          </cell>
        </row>
        <row r="15">
          <cell r="BZ15" t="str">
            <v>2442</v>
          </cell>
        </row>
        <row r="16">
          <cell r="BZ16" t="str">
            <v>2951</v>
          </cell>
        </row>
        <row r="17">
          <cell r="BZ17" t="str">
            <v>3041</v>
          </cell>
        </row>
        <row r="18">
          <cell r="BZ18" t="str">
            <v>3051</v>
          </cell>
        </row>
        <row r="19">
          <cell r="BZ19" t="str">
            <v>3931</v>
          </cell>
        </row>
        <row r="20">
          <cell r="BZ20" t="str">
            <v>4141</v>
          </cell>
        </row>
        <row r="21">
          <cell r="BZ21" t="str">
            <v>4151</v>
          </cell>
        </row>
        <row r="22">
          <cell r="BZ22" t="str">
            <v>4351</v>
          </cell>
        </row>
        <row r="23">
          <cell r="BZ23" t="str">
            <v>4352</v>
          </cell>
        </row>
        <row r="24">
          <cell r="BZ24" t="str">
            <v>4353</v>
          </cell>
        </row>
        <row r="25">
          <cell r="BZ25" t="str">
            <v>25898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.AGO99"/>
      <sheetName val="BALANCETE.JAN99"/>
      <sheetName val="BALANCETE.OUT99"/>
      <sheetName val="BASE.DOAR"/>
      <sheetName val="BALANCETE_AGO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158"/>
  <sheetViews>
    <sheetView showGridLines="0" tabSelected="1" view="pageBreakPreview" zoomScaleNormal="100" zoomScaleSheetLayoutView="100" workbookViewId="0">
      <selection activeCell="B118" sqref="B118:H118"/>
    </sheetView>
  </sheetViews>
  <sheetFormatPr defaultColWidth="16.7109375" defaultRowHeight="12.75"/>
  <cols>
    <col min="1" max="1" width="72.42578125" style="7" customWidth="1"/>
    <col min="2" max="2" width="17.85546875" style="70" customWidth="1"/>
    <col min="3" max="5" width="17" style="7" bestFit="1" customWidth="1"/>
    <col min="6" max="6" width="16.5703125" style="7" bestFit="1" customWidth="1"/>
    <col min="7" max="7" width="16.140625" style="7" bestFit="1" customWidth="1"/>
    <col min="8" max="8" width="16" style="7" bestFit="1" customWidth="1"/>
    <col min="9" max="241" width="16.7109375" style="7"/>
    <col min="242" max="242" width="11.28515625" style="7" customWidth="1"/>
    <col min="243" max="243" width="16.85546875" style="7" customWidth="1"/>
    <col min="244" max="244" width="77.140625" style="7" customWidth="1"/>
    <col min="245" max="245" width="17.85546875" style="7" customWidth="1"/>
    <col min="246" max="246" width="17" style="7" customWidth="1"/>
    <col min="247" max="248" width="17" style="7" bestFit="1" customWidth="1"/>
    <col min="249" max="249" width="16.5703125" style="7" bestFit="1" customWidth="1"/>
    <col min="250" max="250" width="16.140625" style="7" bestFit="1" customWidth="1"/>
    <col min="251" max="251" width="16" style="7" bestFit="1" customWidth="1"/>
    <col min="252" max="252" width="18.140625" style="7" customWidth="1"/>
    <col min="253" max="253" width="18" style="7" bestFit="1" customWidth="1"/>
    <col min="254" max="254" width="17" style="7" customWidth="1"/>
    <col min="255" max="255" width="18.28515625" style="7" bestFit="1" customWidth="1"/>
    <col min="256" max="256" width="16.7109375" style="7"/>
    <col min="257" max="257" width="16.5703125" style="7" bestFit="1" customWidth="1"/>
    <col min="258" max="497" width="16.7109375" style="7"/>
    <col min="498" max="498" width="11.28515625" style="7" customWidth="1"/>
    <col min="499" max="499" width="16.85546875" style="7" customWidth="1"/>
    <col min="500" max="500" width="77.140625" style="7" customWidth="1"/>
    <col min="501" max="501" width="17.85546875" style="7" customWidth="1"/>
    <col min="502" max="502" width="17" style="7" customWidth="1"/>
    <col min="503" max="504" width="17" style="7" bestFit="1" customWidth="1"/>
    <col min="505" max="505" width="16.5703125" style="7" bestFit="1" customWidth="1"/>
    <col min="506" max="506" width="16.140625" style="7" bestFit="1" customWidth="1"/>
    <col min="507" max="507" width="16" style="7" bestFit="1" customWidth="1"/>
    <col min="508" max="508" width="18.140625" style="7" customWidth="1"/>
    <col min="509" max="509" width="18" style="7" bestFit="1" customWidth="1"/>
    <col min="510" max="510" width="17" style="7" customWidth="1"/>
    <col min="511" max="511" width="18.28515625" style="7" bestFit="1" customWidth="1"/>
    <col min="512" max="512" width="16.7109375" style="7"/>
    <col min="513" max="513" width="16.5703125" style="7" bestFit="1" customWidth="1"/>
    <col min="514" max="753" width="16.7109375" style="7"/>
    <col min="754" max="754" width="11.28515625" style="7" customWidth="1"/>
    <col min="755" max="755" width="16.85546875" style="7" customWidth="1"/>
    <col min="756" max="756" width="77.140625" style="7" customWidth="1"/>
    <col min="757" max="757" width="17.85546875" style="7" customWidth="1"/>
    <col min="758" max="758" width="17" style="7" customWidth="1"/>
    <col min="759" max="760" width="17" style="7" bestFit="1" customWidth="1"/>
    <col min="761" max="761" width="16.5703125" style="7" bestFit="1" customWidth="1"/>
    <col min="762" max="762" width="16.140625" style="7" bestFit="1" customWidth="1"/>
    <col min="763" max="763" width="16" style="7" bestFit="1" customWidth="1"/>
    <col min="764" max="764" width="18.140625" style="7" customWidth="1"/>
    <col min="765" max="765" width="18" style="7" bestFit="1" customWidth="1"/>
    <col min="766" max="766" width="17" style="7" customWidth="1"/>
    <col min="767" max="767" width="18.28515625" style="7" bestFit="1" customWidth="1"/>
    <col min="768" max="768" width="16.7109375" style="7"/>
    <col min="769" max="769" width="16.5703125" style="7" bestFit="1" customWidth="1"/>
    <col min="770" max="1009" width="16.7109375" style="7"/>
    <col min="1010" max="1010" width="11.28515625" style="7" customWidth="1"/>
    <col min="1011" max="1011" width="16.85546875" style="7" customWidth="1"/>
    <col min="1012" max="1012" width="77.140625" style="7" customWidth="1"/>
    <col min="1013" max="1013" width="17.85546875" style="7" customWidth="1"/>
    <col min="1014" max="1014" width="17" style="7" customWidth="1"/>
    <col min="1015" max="1016" width="17" style="7" bestFit="1" customWidth="1"/>
    <col min="1017" max="1017" width="16.5703125" style="7" bestFit="1" customWidth="1"/>
    <col min="1018" max="1018" width="16.140625" style="7" bestFit="1" customWidth="1"/>
    <col min="1019" max="1019" width="16" style="7" bestFit="1" customWidth="1"/>
    <col min="1020" max="1020" width="18.140625" style="7" customWidth="1"/>
    <col min="1021" max="1021" width="18" style="7" bestFit="1" customWidth="1"/>
    <col min="1022" max="1022" width="17" style="7" customWidth="1"/>
    <col min="1023" max="1023" width="18.28515625" style="7" bestFit="1" customWidth="1"/>
    <col min="1024" max="1024" width="16.7109375" style="7"/>
    <col min="1025" max="1025" width="16.5703125" style="7" bestFit="1" customWidth="1"/>
    <col min="1026" max="1265" width="16.7109375" style="7"/>
    <col min="1266" max="1266" width="11.28515625" style="7" customWidth="1"/>
    <col min="1267" max="1267" width="16.85546875" style="7" customWidth="1"/>
    <col min="1268" max="1268" width="77.140625" style="7" customWidth="1"/>
    <col min="1269" max="1269" width="17.85546875" style="7" customWidth="1"/>
    <col min="1270" max="1270" width="17" style="7" customWidth="1"/>
    <col min="1271" max="1272" width="17" style="7" bestFit="1" customWidth="1"/>
    <col min="1273" max="1273" width="16.5703125" style="7" bestFit="1" customWidth="1"/>
    <col min="1274" max="1274" width="16.140625" style="7" bestFit="1" customWidth="1"/>
    <col min="1275" max="1275" width="16" style="7" bestFit="1" customWidth="1"/>
    <col min="1276" max="1276" width="18.140625" style="7" customWidth="1"/>
    <col min="1277" max="1277" width="18" style="7" bestFit="1" customWidth="1"/>
    <col min="1278" max="1278" width="17" style="7" customWidth="1"/>
    <col min="1279" max="1279" width="18.28515625" style="7" bestFit="1" customWidth="1"/>
    <col min="1280" max="1280" width="16.7109375" style="7"/>
    <col min="1281" max="1281" width="16.5703125" style="7" bestFit="1" customWidth="1"/>
    <col min="1282" max="1521" width="16.7109375" style="7"/>
    <col min="1522" max="1522" width="11.28515625" style="7" customWidth="1"/>
    <col min="1523" max="1523" width="16.85546875" style="7" customWidth="1"/>
    <col min="1524" max="1524" width="77.140625" style="7" customWidth="1"/>
    <col min="1525" max="1525" width="17.85546875" style="7" customWidth="1"/>
    <col min="1526" max="1526" width="17" style="7" customWidth="1"/>
    <col min="1527" max="1528" width="17" style="7" bestFit="1" customWidth="1"/>
    <col min="1529" max="1529" width="16.5703125" style="7" bestFit="1" customWidth="1"/>
    <col min="1530" max="1530" width="16.140625" style="7" bestFit="1" customWidth="1"/>
    <col min="1531" max="1531" width="16" style="7" bestFit="1" customWidth="1"/>
    <col min="1532" max="1532" width="18.140625" style="7" customWidth="1"/>
    <col min="1533" max="1533" width="18" style="7" bestFit="1" customWidth="1"/>
    <col min="1534" max="1534" width="17" style="7" customWidth="1"/>
    <col min="1535" max="1535" width="18.28515625" style="7" bestFit="1" customWidth="1"/>
    <col min="1536" max="1536" width="16.7109375" style="7"/>
    <col min="1537" max="1537" width="16.5703125" style="7" bestFit="1" customWidth="1"/>
    <col min="1538" max="1777" width="16.7109375" style="7"/>
    <col min="1778" max="1778" width="11.28515625" style="7" customWidth="1"/>
    <col min="1779" max="1779" width="16.85546875" style="7" customWidth="1"/>
    <col min="1780" max="1780" width="77.140625" style="7" customWidth="1"/>
    <col min="1781" max="1781" width="17.85546875" style="7" customWidth="1"/>
    <col min="1782" max="1782" width="17" style="7" customWidth="1"/>
    <col min="1783" max="1784" width="17" style="7" bestFit="1" customWidth="1"/>
    <col min="1785" max="1785" width="16.5703125" style="7" bestFit="1" customWidth="1"/>
    <col min="1786" max="1786" width="16.140625" style="7" bestFit="1" customWidth="1"/>
    <col min="1787" max="1787" width="16" style="7" bestFit="1" customWidth="1"/>
    <col min="1788" max="1788" width="18.140625" style="7" customWidth="1"/>
    <col min="1789" max="1789" width="18" style="7" bestFit="1" customWidth="1"/>
    <col min="1790" max="1790" width="17" style="7" customWidth="1"/>
    <col min="1791" max="1791" width="18.28515625" style="7" bestFit="1" customWidth="1"/>
    <col min="1792" max="1792" width="16.7109375" style="7"/>
    <col min="1793" max="1793" width="16.5703125" style="7" bestFit="1" customWidth="1"/>
    <col min="1794" max="2033" width="16.7109375" style="7"/>
    <col min="2034" max="2034" width="11.28515625" style="7" customWidth="1"/>
    <col min="2035" max="2035" width="16.85546875" style="7" customWidth="1"/>
    <col min="2036" max="2036" width="77.140625" style="7" customWidth="1"/>
    <col min="2037" max="2037" width="17.85546875" style="7" customWidth="1"/>
    <col min="2038" max="2038" width="17" style="7" customWidth="1"/>
    <col min="2039" max="2040" width="17" style="7" bestFit="1" customWidth="1"/>
    <col min="2041" max="2041" width="16.5703125" style="7" bestFit="1" customWidth="1"/>
    <col min="2042" max="2042" width="16.140625" style="7" bestFit="1" customWidth="1"/>
    <col min="2043" max="2043" width="16" style="7" bestFit="1" customWidth="1"/>
    <col min="2044" max="2044" width="18.140625" style="7" customWidth="1"/>
    <col min="2045" max="2045" width="18" style="7" bestFit="1" customWidth="1"/>
    <col min="2046" max="2046" width="17" style="7" customWidth="1"/>
    <col min="2047" max="2047" width="18.28515625" style="7" bestFit="1" customWidth="1"/>
    <col min="2048" max="2048" width="16.7109375" style="7"/>
    <col min="2049" max="2049" width="16.5703125" style="7" bestFit="1" customWidth="1"/>
    <col min="2050" max="2289" width="16.7109375" style="7"/>
    <col min="2290" max="2290" width="11.28515625" style="7" customWidth="1"/>
    <col min="2291" max="2291" width="16.85546875" style="7" customWidth="1"/>
    <col min="2292" max="2292" width="77.140625" style="7" customWidth="1"/>
    <col min="2293" max="2293" width="17.85546875" style="7" customWidth="1"/>
    <col min="2294" max="2294" width="17" style="7" customWidth="1"/>
    <col min="2295" max="2296" width="17" style="7" bestFit="1" customWidth="1"/>
    <col min="2297" max="2297" width="16.5703125" style="7" bestFit="1" customWidth="1"/>
    <col min="2298" max="2298" width="16.140625" style="7" bestFit="1" customWidth="1"/>
    <col min="2299" max="2299" width="16" style="7" bestFit="1" customWidth="1"/>
    <col min="2300" max="2300" width="18.140625" style="7" customWidth="1"/>
    <col min="2301" max="2301" width="18" style="7" bestFit="1" customWidth="1"/>
    <col min="2302" max="2302" width="17" style="7" customWidth="1"/>
    <col min="2303" max="2303" width="18.28515625" style="7" bestFit="1" customWidth="1"/>
    <col min="2304" max="2304" width="16.7109375" style="7"/>
    <col min="2305" max="2305" width="16.5703125" style="7" bestFit="1" customWidth="1"/>
    <col min="2306" max="2545" width="16.7109375" style="7"/>
    <col min="2546" max="2546" width="11.28515625" style="7" customWidth="1"/>
    <col min="2547" max="2547" width="16.85546875" style="7" customWidth="1"/>
    <col min="2548" max="2548" width="77.140625" style="7" customWidth="1"/>
    <col min="2549" max="2549" width="17.85546875" style="7" customWidth="1"/>
    <col min="2550" max="2550" width="17" style="7" customWidth="1"/>
    <col min="2551" max="2552" width="17" style="7" bestFit="1" customWidth="1"/>
    <col min="2553" max="2553" width="16.5703125" style="7" bestFit="1" customWidth="1"/>
    <col min="2554" max="2554" width="16.140625" style="7" bestFit="1" customWidth="1"/>
    <col min="2555" max="2555" width="16" style="7" bestFit="1" customWidth="1"/>
    <col min="2556" max="2556" width="18.140625" style="7" customWidth="1"/>
    <col min="2557" max="2557" width="18" style="7" bestFit="1" customWidth="1"/>
    <col min="2558" max="2558" width="17" style="7" customWidth="1"/>
    <col min="2559" max="2559" width="18.28515625" style="7" bestFit="1" customWidth="1"/>
    <col min="2560" max="2560" width="16.7109375" style="7"/>
    <col min="2561" max="2561" width="16.5703125" style="7" bestFit="1" customWidth="1"/>
    <col min="2562" max="2801" width="16.7109375" style="7"/>
    <col min="2802" max="2802" width="11.28515625" style="7" customWidth="1"/>
    <col min="2803" max="2803" width="16.85546875" style="7" customWidth="1"/>
    <col min="2804" max="2804" width="77.140625" style="7" customWidth="1"/>
    <col min="2805" max="2805" width="17.85546875" style="7" customWidth="1"/>
    <col min="2806" max="2806" width="17" style="7" customWidth="1"/>
    <col min="2807" max="2808" width="17" style="7" bestFit="1" customWidth="1"/>
    <col min="2809" max="2809" width="16.5703125" style="7" bestFit="1" customWidth="1"/>
    <col min="2810" max="2810" width="16.140625" style="7" bestFit="1" customWidth="1"/>
    <col min="2811" max="2811" width="16" style="7" bestFit="1" customWidth="1"/>
    <col min="2812" max="2812" width="18.140625" style="7" customWidth="1"/>
    <col min="2813" max="2813" width="18" style="7" bestFit="1" customWidth="1"/>
    <col min="2814" max="2814" width="17" style="7" customWidth="1"/>
    <col min="2815" max="2815" width="18.28515625" style="7" bestFit="1" customWidth="1"/>
    <col min="2816" max="2816" width="16.7109375" style="7"/>
    <col min="2817" max="2817" width="16.5703125" style="7" bestFit="1" customWidth="1"/>
    <col min="2818" max="3057" width="16.7109375" style="7"/>
    <col min="3058" max="3058" width="11.28515625" style="7" customWidth="1"/>
    <col min="3059" max="3059" width="16.85546875" style="7" customWidth="1"/>
    <col min="3060" max="3060" width="77.140625" style="7" customWidth="1"/>
    <col min="3061" max="3061" width="17.85546875" style="7" customWidth="1"/>
    <col min="3062" max="3062" width="17" style="7" customWidth="1"/>
    <col min="3063" max="3064" width="17" style="7" bestFit="1" customWidth="1"/>
    <col min="3065" max="3065" width="16.5703125" style="7" bestFit="1" customWidth="1"/>
    <col min="3066" max="3066" width="16.140625" style="7" bestFit="1" customWidth="1"/>
    <col min="3067" max="3067" width="16" style="7" bestFit="1" customWidth="1"/>
    <col min="3068" max="3068" width="18.140625" style="7" customWidth="1"/>
    <col min="3069" max="3069" width="18" style="7" bestFit="1" customWidth="1"/>
    <col min="3070" max="3070" width="17" style="7" customWidth="1"/>
    <col min="3071" max="3071" width="18.28515625" style="7" bestFit="1" customWidth="1"/>
    <col min="3072" max="3072" width="16.7109375" style="7"/>
    <col min="3073" max="3073" width="16.5703125" style="7" bestFit="1" customWidth="1"/>
    <col min="3074" max="3313" width="16.7109375" style="7"/>
    <col min="3314" max="3314" width="11.28515625" style="7" customWidth="1"/>
    <col min="3315" max="3315" width="16.85546875" style="7" customWidth="1"/>
    <col min="3316" max="3316" width="77.140625" style="7" customWidth="1"/>
    <col min="3317" max="3317" width="17.85546875" style="7" customWidth="1"/>
    <col min="3318" max="3318" width="17" style="7" customWidth="1"/>
    <col min="3319" max="3320" width="17" style="7" bestFit="1" customWidth="1"/>
    <col min="3321" max="3321" width="16.5703125" style="7" bestFit="1" customWidth="1"/>
    <col min="3322" max="3322" width="16.140625" style="7" bestFit="1" customWidth="1"/>
    <col min="3323" max="3323" width="16" style="7" bestFit="1" customWidth="1"/>
    <col min="3324" max="3324" width="18.140625" style="7" customWidth="1"/>
    <col min="3325" max="3325" width="18" style="7" bestFit="1" customWidth="1"/>
    <col min="3326" max="3326" width="17" style="7" customWidth="1"/>
    <col min="3327" max="3327" width="18.28515625" style="7" bestFit="1" customWidth="1"/>
    <col min="3328" max="3328" width="16.7109375" style="7"/>
    <col min="3329" max="3329" width="16.5703125" style="7" bestFit="1" customWidth="1"/>
    <col min="3330" max="3569" width="16.7109375" style="7"/>
    <col min="3570" max="3570" width="11.28515625" style="7" customWidth="1"/>
    <col min="3571" max="3571" width="16.85546875" style="7" customWidth="1"/>
    <col min="3572" max="3572" width="77.140625" style="7" customWidth="1"/>
    <col min="3573" max="3573" width="17.85546875" style="7" customWidth="1"/>
    <col min="3574" max="3574" width="17" style="7" customWidth="1"/>
    <col min="3575" max="3576" width="17" style="7" bestFit="1" customWidth="1"/>
    <col min="3577" max="3577" width="16.5703125" style="7" bestFit="1" customWidth="1"/>
    <col min="3578" max="3578" width="16.140625" style="7" bestFit="1" customWidth="1"/>
    <col min="3579" max="3579" width="16" style="7" bestFit="1" customWidth="1"/>
    <col min="3580" max="3580" width="18.140625" style="7" customWidth="1"/>
    <col min="3581" max="3581" width="18" style="7" bestFit="1" customWidth="1"/>
    <col min="3582" max="3582" width="17" style="7" customWidth="1"/>
    <col min="3583" max="3583" width="18.28515625" style="7" bestFit="1" customWidth="1"/>
    <col min="3584" max="3584" width="16.7109375" style="7"/>
    <col min="3585" max="3585" width="16.5703125" style="7" bestFit="1" customWidth="1"/>
    <col min="3586" max="3825" width="16.7109375" style="7"/>
    <col min="3826" max="3826" width="11.28515625" style="7" customWidth="1"/>
    <col min="3827" max="3827" width="16.85546875" style="7" customWidth="1"/>
    <col min="3828" max="3828" width="77.140625" style="7" customWidth="1"/>
    <col min="3829" max="3829" width="17.85546875" style="7" customWidth="1"/>
    <col min="3830" max="3830" width="17" style="7" customWidth="1"/>
    <col min="3831" max="3832" width="17" style="7" bestFit="1" customWidth="1"/>
    <col min="3833" max="3833" width="16.5703125" style="7" bestFit="1" customWidth="1"/>
    <col min="3834" max="3834" width="16.140625" style="7" bestFit="1" customWidth="1"/>
    <col min="3835" max="3835" width="16" style="7" bestFit="1" customWidth="1"/>
    <col min="3836" max="3836" width="18.140625" style="7" customWidth="1"/>
    <col min="3837" max="3837" width="18" style="7" bestFit="1" customWidth="1"/>
    <col min="3838" max="3838" width="17" style="7" customWidth="1"/>
    <col min="3839" max="3839" width="18.28515625" style="7" bestFit="1" customWidth="1"/>
    <col min="3840" max="3840" width="16.7109375" style="7"/>
    <col min="3841" max="3841" width="16.5703125" style="7" bestFit="1" customWidth="1"/>
    <col min="3842" max="4081" width="16.7109375" style="7"/>
    <col min="4082" max="4082" width="11.28515625" style="7" customWidth="1"/>
    <col min="4083" max="4083" width="16.85546875" style="7" customWidth="1"/>
    <col min="4084" max="4084" width="77.140625" style="7" customWidth="1"/>
    <col min="4085" max="4085" width="17.85546875" style="7" customWidth="1"/>
    <col min="4086" max="4086" width="17" style="7" customWidth="1"/>
    <col min="4087" max="4088" width="17" style="7" bestFit="1" customWidth="1"/>
    <col min="4089" max="4089" width="16.5703125" style="7" bestFit="1" customWidth="1"/>
    <col min="4090" max="4090" width="16.140625" style="7" bestFit="1" customWidth="1"/>
    <col min="4091" max="4091" width="16" style="7" bestFit="1" customWidth="1"/>
    <col min="4092" max="4092" width="18.140625" style="7" customWidth="1"/>
    <col min="4093" max="4093" width="18" style="7" bestFit="1" customWidth="1"/>
    <col min="4094" max="4094" width="17" style="7" customWidth="1"/>
    <col min="4095" max="4095" width="18.28515625" style="7" bestFit="1" customWidth="1"/>
    <col min="4096" max="4096" width="16.7109375" style="7"/>
    <col min="4097" max="4097" width="16.5703125" style="7" bestFit="1" customWidth="1"/>
    <col min="4098" max="4337" width="16.7109375" style="7"/>
    <col min="4338" max="4338" width="11.28515625" style="7" customWidth="1"/>
    <col min="4339" max="4339" width="16.85546875" style="7" customWidth="1"/>
    <col min="4340" max="4340" width="77.140625" style="7" customWidth="1"/>
    <col min="4341" max="4341" width="17.85546875" style="7" customWidth="1"/>
    <col min="4342" max="4342" width="17" style="7" customWidth="1"/>
    <col min="4343" max="4344" width="17" style="7" bestFit="1" customWidth="1"/>
    <col min="4345" max="4345" width="16.5703125" style="7" bestFit="1" customWidth="1"/>
    <col min="4346" max="4346" width="16.140625" style="7" bestFit="1" customWidth="1"/>
    <col min="4347" max="4347" width="16" style="7" bestFit="1" customWidth="1"/>
    <col min="4348" max="4348" width="18.140625" style="7" customWidth="1"/>
    <col min="4349" max="4349" width="18" style="7" bestFit="1" customWidth="1"/>
    <col min="4350" max="4350" width="17" style="7" customWidth="1"/>
    <col min="4351" max="4351" width="18.28515625" style="7" bestFit="1" customWidth="1"/>
    <col min="4352" max="4352" width="16.7109375" style="7"/>
    <col min="4353" max="4353" width="16.5703125" style="7" bestFit="1" customWidth="1"/>
    <col min="4354" max="4593" width="16.7109375" style="7"/>
    <col min="4594" max="4594" width="11.28515625" style="7" customWidth="1"/>
    <col min="4595" max="4595" width="16.85546875" style="7" customWidth="1"/>
    <col min="4596" max="4596" width="77.140625" style="7" customWidth="1"/>
    <col min="4597" max="4597" width="17.85546875" style="7" customWidth="1"/>
    <col min="4598" max="4598" width="17" style="7" customWidth="1"/>
    <col min="4599" max="4600" width="17" style="7" bestFit="1" customWidth="1"/>
    <col min="4601" max="4601" width="16.5703125" style="7" bestFit="1" customWidth="1"/>
    <col min="4602" max="4602" width="16.140625" style="7" bestFit="1" customWidth="1"/>
    <col min="4603" max="4603" width="16" style="7" bestFit="1" customWidth="1"/>
    <col min="4604" max="4604" width="18.140625" style="7" customWidth="1"/>
    <col min="4605" max="4605" width="18" style="7" bestFit="1" customWidth="1"/>
    <col min="4606" max="4606" width="17" style="7" customWidth="1"/>
    <col min="4607" max="4607" width="18.28515625" style="7" bestFit="1" customWidth="1"/>
    <col min="4608" max="4608" width="16.7109375" style="7"/>
    <col min="4609" max="4609" width="16.5703125" style="7" bestFit="1" customWidth="1"/>
    <col min="4610" max="4849" width="16.7109375" style="7"/>
    <col min="4850" max="4850" width="11.28515625" style="7" customWidth="1"/>
    <col min="4851" max="4851" width="16.85546875" style="7" customWidth="1"/>
    <col min="4852" max="4852" width="77.140625" style="7" customWidth="1"/>
    <col min="4853" max="4853" width="17.85546875" style="7" customWidth="1"/>
    <col min="4854" max="4854" width="17" style="7" customWidth="1"/>
    <col min="4855" max="4856" width="17" style="7" bestFit="1" customWidth="1"/>
    <col min="4857" max="4857" width="16.5703125" style="7" bestFit="1" customWidth="1"/>
    <col min="4858" max="4858" width="16.140625" style="7" bestFit="1" customWidth="1"/>
    <col min="4859" max="4859" width="16" style="7" bestFit="1" customWidth="1"/>
    <col min="4860" max="4860" width="18.140625" style="7" customWidth="1"/>
    <col min="4861" max="4861" width="18" style="7" bestFit="1" customWidth="1"/>
    <col min="4862" max="4862" width="17" style="7" customWidth="1"/>
    <col min="4863" max="4863" width="18.28515625" style="7" bestFit="1" customWidth="1"/>
    <col min="4864" max="4864" width="16.7109375" style="7"/>
    <col min="4865" max="4865" width="16.5703125" style="7" bestFit="1" customWidth="1"/>
    <col min="4866" max="5105" width="16.7109375" style="7"/>
    <col min="5106" max="5106" width="11.28515625" style="7" customWidth="1"/>
    <col min="5107" max="5107" width="16.85546875" style="7" customWidth="1"/>
    <col min="5108" max="5108" width="77.140625" style="7" customWidth="1"/>
    <col min="5109" max="5109" width="17.85546875" style="7" customWidth="1"/>
    <col min="5110" max="5110" width="17" style="7" customWidth="1"/>
    <col min="5111" max="5112" width="17" style="7" bestFit="1" customWidth="1"/>
    <col min="5113" max="5113" width="16.5703125" style="7" bestFit="1" customWidth="1"/>
    <col min="5114" max="5114" width="16.140625" style="7" bestFit="1" customWidth="1"/>
    <col min="5115" max="5115" width="16" style="7" bestFit="1" customWidth="1"/>
    <col min="5116" max="5116" width="18.140625" style="7" customWidth="1"/>
    <col min="5117" max="5117" width="18" style="7" bestFit="1" customWidth="1"/>
    <col min="5118" max="5118" width="17" style="7" customWidth="1"/>
    <col min="5119" max="5119" width="18.28515625" style="7" bestFit="1" customWidth="1"/>
    <col min="5120" max="5120" width="16.7109375" style="7"/>
    <col min="5121" max="5121" width="16.5703125" style="7" bestFit="1" customWidth="1"/>
    <col min="5122" max="5361" width="16.7109375" style="7"/>
    <col min="5362" max="5362" width="11.28515625" style="7" customWidth="1"/>
    <col min="5363" max="5363" width="16.85546875" style="7" customWidth="1"/>
    <col min="5364" max="5364" width="77.140625" style="7" customWidth="1"/>
    <col min="5365" max="5365" width="17.85546875" style="7" customWidth="1"/>
    <col min="5366" max="5366" width="17" style="7" customWidth="1"/>
    <col min="5367" max="5368" width="17" style="7" bestFit="1" customWidth="1"/>
    <col min="5369" max="5369" width="16.5703125" style="7" bestFit="1" customWidth="1"/>
    <col min="5370" max="5370" width="16.140625" style="7" bestFit="1" customWidth="1"/>
    <col min="5371" max="5371" width="16" style="7" bestFit="1" customWidth="1"/>
    <col min="5372" max="5372" width="18.140625" style="7" customWidth="1"/>
    <col min="5373" max="5373" width="18" style="7" bestFit="1" customWidth="1"/>
    <col min="5374" max="5374" width="17" style="7" customWidth="1"/>
    <col min="5375" max="5375" width="18.28515625" style="7" bestFit="1" customWidth="1"/>
    <col min="5376" max="5376" width="16.7109375" style="7"/>
    <col min="5377" max="5377" width="16.5703125" style="7" bestFit="1" customWidth="1"/>
    <col min="5378" max="5617" width="16.7109375" style="7"/>
    <col min="5618" max="5618" width="11.28515625" style="7" customWidth="1"/>
    <col min="5619" max="5619" width="16.85546875" style="7" customWidth="1"/>
    <col min="5620" max="5620" width="77.140625" style="7" customWidth="1"/>
    <col min="5621" max="5621" width="17.85546875" style="7" customWidth="1"/>
    <col min="5622" max="5622" width="17" style="7" customWidth="1"/>
    <col min="5623" max="5624" width="17" style="7" bestFit="1" customWidth="1"/>
    <col min="5625" max="5625" width="16.5703125" style="7" bestFit="1" customWidth="1"/>
    <col min="5626" max="5626" width="16.140625" style="7" bestFit="1" customWidth="1"/>
    <col min="5627" max="5627" width="16" style="7" bestFit="1" customWidth="1"/>
    <col min="5628" max="5628" width="18.140625" style="7" customWidth="1"/>
    <col min="5629" max="5629" width="18" style="7" bestFit="1" customWidth="1"/>
    <col min="5630" max="5630" width="17" style="7" customWidth="1"/>
    <col min="5631" max="5631" width="18.28515625" style="7" bestFit="1" customWidth="1"/>
    <col min="5632" max="5632" width="16.7109375" style="7"/>
    <col min="5633" max="5633" width="16.5703125" style="7" bestFit="1" customWidth="1"/>
    <col min="5634" max="5873" width="16.7109375" style="7"/>
    <col min="5874" max="5874" width="11.28515625" style="7" customWidth="1"/>
    <col min="5875" max="5875" width="16.85546875" style="7" customWidth="1"/>
    <col min="5876" max="5876" width="77.140625" style="7" customWidth="1"/>
    <col min="5877" max="5877" width="17.85546875" style="7" customWidth="1"/>
    <col min="5878" max="5878" width="17" style="7" customWidth="1"/>
    <col min="5879" max="5880" width="17" style="7" bestFit="1" customWidth="1"/>
    <col min="5881" max="5881" width="16.5703125" style="7" bestFit="1" customWidth="1"/>
    <col min="5882" max="5882" width="16.140625" style="7" bestFit="1" customWidth="1"/>
    <col min="5883" max="5883" width="16" style="7" bestFit="1" customWidth="1"/>
    <col min="5884" max="5884" width="18.140625" style="7" customWidth="1"/>
    <col min="5885" max="5885" width="18" style="7" bestFit="1" customWidth="1"/>
    <col min="5886" max="5886" width="17" style="7" customWidth="1"/>
    <col min="5887" max="5887" width="18.28515625" style="7" bestFit="1" customWidth="1"/>
    <col min="5888" max="5888" width="16.7109375" style="7"/>
    <col min="5889" max="5889" width="16.5703125" style="7" bestFit="1" customWidth="1"/>
    <col min="5890" max="6129" width="16.7109375" style="7"/>
    <col min="6130" max="6130" width="11.28515625" style="7" customWidth="1"/>
    <col min="6131" max="6131" width="16.85546875" style="7" customWidth="1"/>
    <col min="6132" max="6132" width="77.140625" style="7" customWidth="1"/>
    <col min="6133" max="6133" width="17.85546875" style="7" customWidth="1"/>
    <col min="6134" max="6134" width="17" style="7" customWidth="1"/>
    <col min="6135" max="6136" width="17" style="7" bestFit="1" customWidth="1"/>
    <col min="6137" max="6137" width="16.5703125" style="7" bestFit="1" customWidth="1"/>
    <col min="6138" max="6138" width="16.140625" style="7" bestFit="1" customWidth="1"/>
    <col min="6139" max="6139" width="16" style="7" bestFit="1" customWidth="1"/>
    <col min="6140" max="6140" width="18.140625" style="7" customWidth="1"/>
    <col min="6141" max="6141" width="18" style="7" bestFit="1" customWidth="1"/>
    <col min="6142" max="6142" width="17" style="7" customWidth="1"/>
    <col min="6143" max="6143" width="18.28515625" style="7" bestFit="1" customWidth="1"/>
    <col min="6144" max="6144" width="16.7109375" style="7"/>
    <col min="6145" max="6145" width="16.5703125" style="7" bestFit="1" customWidth="1"/>
    <col min="6146" max="6385" width="16.7109375" style="7"/>
    <col min="6386" max="6386" width="11.28515625" style="7" customWidth="1"/>
    <col min="6387" max="6387" width="16.85546875" style="7" customWidth="1"/>
    <col min="6388" max="6388" width="77.140625" style="7" customWidth="1"/>
    <col min="6389" max="6389" width="17.85546875" style="7" customWidth="1"/>
    <col min="6390" max="6390" width="17" style="7" customWidth="1"/>
    <col min="6391" max="6392" width="17" style="7" bestFit="1" customWidth="1"/>
    <col min="6393" max="6393" width="16.5703125" style="7" bestFit="1" customWidth="1"/>
    <col min="6394" max="6394" width="16.140625" style="7" bestFit="1" customWidth="1"/>
    <col min="6395" max="6395" width="16" style="7" bestFit="1" customWidth="1"/>
    <col min="6396" max="6396" width="18.140625" style="7" customWidth="1"/>
    <col min="6397" max="6397" width="18" style="7" bestFit="1" customWidth="1"/>
    <col min="6398" max="6398" width="17" style="7" customWidth="1"/>
    <col min="6399" max="6399" width="18.28515625" style="7" bestFit="1" customWidth="1"/>
    <col min="6400" max="6400" width="16.7109375" style="7"/>
    <col min="6401" max="6401" width="16.5703125" style="7" bestFit="1" customWidth="1"/>
    <col min="6402" max="6641" width="16.7109375" style="7"/>
    <col min="6642" max="6642" width="11.28515625" style="7" customWidth="1"/>
    <col min="6643" max="6643" width="16.85546875" style="7" customWidth="1"/>
    <col min="6644" max="6644" width="77.140625" style="7" customWidth="1"/>
    <col min="6645" max="6645" width="17.85546875" style="7" customWidth="1"/>
    <col min="6646" max="6646" width="17" style="7" customWidth="1"/>
    <col min="6647" max="6648" width="17" style="7" bestFit="1" customWidth="1"/>
    <col min="6649" max="6649" width="16.5703125" style="7" bestFit="1" customWidth="1"/>
    <col min="6650" max="6650" width="16.140625" style="7" bestFit="1" customWidth="1"/>
    <col min="6651" max="6651" width="16" style="7" bestFit="1" customWidth="1"/>
    <col min="6652" max="6652" width="18.140625" style="7" customWidth="1"/>
    <col min="6653" max="6653" width="18" style="7" bestFit="1" customWidth="1"/>
    <col min="6654" max="6654" width="17" style="7" customWidth="1"/>
    <col min="6655" max="6655" width="18.28515625" style="7" bestFit="1" customWidth="1"/>
    <col min="6656" max="6656" width="16.7109375" style="7"/>
    <col min="6657" max="6657" width="16.5703125" style="7" bestFit="1" customWidth="1"/>
    <col min="6658" max="6897" width="16.7109375" style="7"/>
    <col min="6898" max="6898" width="11.28515625" style="7" customWidth="1"/>
    <col min="6899" max="6899" width="16.85546875" style="7" customWidth="1"/>
    <col min="6900" max="6900" width="77.140625" style="7" customWidth="1"/>
    <col min="6901" max="6901" width="17.85546875" style="7" customWidth="1"/>
    <col min="6902" max="6902" width="17" style="7" customWidth="1"/>
    <col min="6903" max="6904" width="17" style="7" bestFit="1" customWidth="1"/>
    <col min="6905" max="6905" width="16.5703125" style="7" bestFit="1" customWidth="1"/>
    <col min="6906" max="6906" width="16.140625" style="7" bestFit="1" customWidth="1"/>
    <col min="6907" max="6907" width="16" style="7" bestFit="1" customWidth="1"/>
    <col min="6908" max="6908" width="18.140625" style="7" customWidth="1"/>
    <col min="6909" max="6909" width="18" style="7" bestFit="1" customWidth="1"/>
    <col min="6910" max="6910" width="17" style="7" customWidth="1"/>
    <col min="6911" max="6911" width="18.28515625" style="7" bestFit="1" customWidth="1"/>
    <col min="6912" max="6912" width="16.7109375" style="7"/>
    <col min="6913" max="6913" width="16.5703125" style="7" bestFit="1" customWidth="1"/>
    <col min="6914" max="7153" width="16.7109375" style="7"/>
    <col min="7154" max="7154" width="11.28515625" style="7" customWidth="1"/>
    <col min="7155" max="7155" width="16.85546875" style="7" customWidth="1"/>
    <col min="7156" max="7156" width="77.140625" style="7" customWidth="1"/>
    <col min="7157" max="7157" width="17.85546875" style="7" customWidth="1"/>
    <col min="7158" max="7158" width="17" style="7" customWidth="1"/>
    <col min="7159" max="7160" width="17" style="7" bestFit="1" customWidth="1"/>
    <col min="7161" max="7161" width="16.5703125" style="7" bestFit="1" customWidth="1"/>
    <col min="7162" max="7162" width="16.140625" style="7" bestFit="1" customWidth="1"/>
    <col min="7163" max="7163" width="16" style="7" bestFit="1" customWidth="1"/>
    <col min="7164" max="7164" width="18.140625" style="7" customWidth="1"/>
    <col min="7165" max="7165" width="18" style="7" bestFit="1" customWidth="1"/>
    <col min="7166" max="7166" width="17" style="7" customWidth="1"/>
    <col min="7167" max="7167" width="18.28515625" style="7" bestFit="1" customWidth="1"/>
    <col min="7168" max="7168" width="16.7109375" style="7"/>
    <col min="7169" max="7169" width="16.5703125" style="7" bestFit="1" customWidth="1"/>
    <col min="7170" max="7409" width="16.7109375" style="7"/>
    <col min="7410" max="7410" width="11.28515625" style="7" customWidth="1"/>
    <col min="7411" max="7411" width="16.85546875" style="7" customWidth="1"/>
    <col min="7412" max="7412" width="77.140625" style="7" customWidth="1"/>
    <col min="7413" max="7413" width="17.85546875" style="7" customWidth="1"/>
    <col min="7414" max="7414" width="17" style="7" customWidth="1"/>
    <col min="7415" max="7416" width="17" style="7" bestFit="1" customWidth="1"/>
    <col min="7417" max="7417" width="16.5703125" style="7" bestFit="1" customWidth="1"/>
    <col min="7418" max="7418" width="16.140625" style="7" bestFit="1" customWidth="1"/>
    <col min="7419" max="7419" width="16" style="7" bestFit="1" customWidth="1"/>
    <col min="7420" max="7420" width="18.140625" style="7" customWidth="1"/>
    <col min="7421" max="7421" width="18" style="7" bestFit="1" customWidth="1"/>
    <col min="7422" max="7422" width="17" style="7" customWidth="1"/>
    <col min="7423" max="7423" width="18.28515625" style="7" bestFit="1" customWidth="1"/>
    <col min="7424" max="7424" width="16.7109375" style="7"/>
    <col min="7425" max="7425" width="16.5703125" style="7" bestFit="1" customWidth="1"/>
    <col min="7426" max="7665" width="16.7109375" style="7"/>
    <col min="7666" max="7666" width="11.28515625" style="7" customWidth="1"/>
    <col min="7667" max="7667" width="16.85546875" style="7" customWidth="1"/>
    <col min="7668" max="7668" width="77.140625" style="7" customWidth="1"/>
    <col min="7669" max="7669" width="17.85546875" style="7" customWidth="1"/>
    <col min="7670" max="7670" width="17" style="7" customWidth="1"/>
    <col min="7671" max="7672" width="17" style="7" bestFit="1" customWidth="1"/>
    <col min="7673" max="7673" width="16.5703125" style="7" bestFit="1" customWidth="1"/>
    <col min="7674" max="7674" width="16.140625" style="7" bestFit="1" customWidth="1"/>
    <col min="7675" max="7675" width="16" style="7" bestFit="1" customWidth="1"/>
    <col min="7676" max="7676" width="18.140625" style="7" customWidth="1"/>
    <col min="7677" max="7677" width="18" style="7" bestFit="1" customWidth="1"/>
    <col min="7678" max="7678" width="17" style="7" customWidth="1"/>
    <col min="7679" max="7679" width="18.28515625" style="7" bestFit="1" customWidth="1"/>
    <col min="7680" max="7680" width="16.7109375" style="7"/>
    <col min="7681" max="7681" width="16.5703125" style="7" bestFit="1" customWidth="1"/>
    <col min="7682" max="7921" width="16.7109375" style="7"/>
    <col min="7922" max="7922" width="11.28515625" style="7" customWidth="1"/>
    <col min="7923" max="7923" width="16.85546875" style="7" customWidth="1"/>
    <col min="7924" max="7924" width="77.140625" style="7" customWidth="1"/>
    <col min="7925" max="7925" width="17.85546875" style="7" customWidth="1"/>
    <col min="7926" max="7926" width="17" style="7" customWidth="1"/>
    <col min="7927" max="7928" width="17" style="7" bestFit="1" customWidth="1"/>
    <col min="7929" max="7929" width="16.5703125" style="7" bestFit="1" customWidth="1"/>
    <col min="7930" max="7930" width="16.140625" style="7" bestFit="1" customWidth="1"/>
    <col min="7931" max="7931" width="16" style="7" bestFit="1" customWidth="1"/>
    <col min="7932" max="7932" width="18.140625" style="7" customWidth="1"/>
    <col min="7933" max="7933" width="18" style="7" bestFit="1" customWidth="1"/>
    <col min="7934" max="7934" width="17" style="7" customWidth="1"/>
    <col min="7935" max="7935" width="18.28515625" style="7" bestFit="1" customWidth="1"/>
    <col min="7936" max="7936" width="16.7109375" style="7"/>
    <col min="7937" max="7937" width="16.5703125" style="7" bestFit="1" customWidth="1"/>
    <col min="7938" max="8177" width="16.7109375" style="7"/>
    <col min="8178" max="8178" width="11.28515625" style="7" customWidth="1"/>
    <col min="8179" max="8179" width="16.85546875" style="7" customWidth="1"/>
    <col min="8180" max="8180" width="77.140625" style="7" customWidth="1"/>
    <col min="8181" max="8181" width="17.85546875" style="7" customWidth="1"/>
    <col min="8182" max="8182" width="17" style="7" customWidth="1"/>
    <col min="8183" max="8184" width="17" style="7" bestFit="1" customWidth="1"/>
    <col min="8185" max="8185" width="16.5703125" style="7" bestFit="1" customWidth="1"/>
    <col min="8186" max="8186" width="16.140625" style="7" bestFit="1" customWidth="1"/>
    <col min="8187" max="8187" width="16" style="7" bestFit="1" customWidth="1"/>
    <col min="8188" max="8188" width="18.140625" style="7" customWidth="1"/>
    <col min="8189" max="8189" width="18" style="7" bestFit="1" customWidth="1"/>
    <col min="8190" max="8190" width="17" style="7" customWidth="1"/>
    <col min="8191" max="8191" width="18.28515625" style="7" bestFit="1" customWidth="1"/>
    <col min="8192" max="8192" width="16.7109375" style="7"/>
    <col min="8193" max="8193" width="16.5703125" style="7" bestFit="1" customWidth="1"/>
    <col min="8194" max="8433" width="16.7109375" style="7"/>
    <col min="8434" max="8434" width="11.28515625" style="7" customWidth="1"/>
    <col min="8435" max="8435" width="16.85546875" style="7" customWidth="1"/>
    <col min="8436" max="8436" width="77.140625" style="7" customWidth="1"/>
    <col min="8437" max="8437" width="17.85546875" style="7" customWidth="1"/>
    <col min="8438" max="8438" width="17" style="7" customWidth="1"/>
    <col min="8439" max="8440" width="17" style="7" bestFit="1" customWidth="1"/>
    <col min="8441" max="8441" width="16.5703125" style="7" bestFit="1" customWidth="1"/>
    <col min="8442" max="8442" width="16.140625" style="7" bestFit="1" customWidth="1"/>
    <col min="8443" max="8443" width="16" style="7" bestFit="1" customWidth="1"/>
    <col min="8444" max="8444" width="18.140625" style="7" customWidth="1"/>
    <col min="8445" max="8445" width="18" style="7" bestFit="1" customWidth="1"/>
    <col min="8446" max="8446" width="17" style="7" customWidth="1"/>
    <col min="8447" max="8447" width="18.28515625" style="7" bestFit="1" customWidth="1"/>
    <col min="8448" max="8448" width="16.7109375" style="7"/>
    <col min="8449" max="8449" width="16.5703125" style="7" bestFit="1" customWidth="1"/>
    <col min="8450" max="8689" width="16.7109375" style="7"/>
    <col min="8690" max="8690" width="11.28515625" style="7" customWidth="1"/>
    <col min="8691" max="8691" width="16.85546875" style="7" customWidth="1"/>
    <col min="8692" max="8692" width="77.140625" style="7" customWidth="1"/>
    <col min="8693" max="8693" width="17.85546875" style="7" customWidth="1"/>
    <col min="8694" max="8694" width="17" style="7" customWidth="1"/>
    <col min="8695" max="8696" width="17" style="7" bestFit="1" customWidth="1"/>
    <col min="8697" max="8697" width="16.5703125" style="7" bestFit="1" customWidth="1"/>
    <col min="8698" max="8698" width="16.140625" style="7" bestFit="1" customWidth="1"/>
    <col min="8699" max="8699" width="16" style="7" bestFit="1" customWidth="1"/>
    <col min="8700" max="8700" width="18.140625" style="7" customWidth="1"/>
    <col min="8701" max="8701" width="18" style="7" bestFit="1" customWidth="1"/>
    <col min="8702" max="8702" width="17" style="7" customWidth="1"/>
    <col min="8703" max="8703" width="18.28515625" style="7" bestFit="1" customWidth="1"/>
    <col min="8704" max="8704" width="16.7109375" style="7"/>
    <col min="8705" max="8705" width="16.5703125" style="7" bestFit="1" customWidth="1"/>
    <col min="8706" max="8945" width="16.7109375" style="7"/>
    <col min="8946" max="8946" width="11.28515625" style="7" customWidth="1"/>
    <col min="8947" max="8947" width="16.85546875" style="7" customWidth="1"/>
    <col min="8948" max="8948" width="77.140625" style="7" customWidth="1"/>
    <col min="8949" max="8949" width="17.85546875" style="7" customWidth="1"/>
    <col min="8950" max="8950" width="17" style="7" customWidth="1"/>
    <col min="8951" max="8952" width="17" style="7" bestFit="1" customWidth="1"/>
    <col min="8953" max="8953" width="16.5703125" style="7" bestFit="1" customWidth="1"/>
    <col min="8954" max="8954" width="16.140625" style="7" bestFit="1" customWidth="1"/>
    <col min="8955" max="8955" width="16" style="7" bestFit="1" customWidth="1"/>
    <col min="8956" max="8956" width="18.140625" style="7" customWidth="1"/>
    <col min="8957" max="8957" width="18" style="7" bestFit="1" customWidth="1"/>
    <col min="8958" max="8958" width="17" style="7" customWidth="1"/>
    <col min="8959" max="8959" width="18.28515625" style="7" bestFit="1" customWidth="1"/>
    <col min="8960" max="8960" width="16.7109375" style="7"/>
    <col min="8961" max="8961" width="16.5703125" style="7" bestFit="1" customWidth="1"/>
    <col min="8962" max="9201" width="16.7109375" style="7"/>
    <col min="9202" max="9202" width="11.28515625" style="7" customWidth="1"/>
    <col min="9203" max="9203" width="16.85546875" style="7" customWidth="1"/>
    <col min="9204" max="9204" width="77.140625" style="7" customWidth="1"/>
    <col min="9205" max="9205" width="17.85546875" style="7" customWidth="1"/>
    <col min="9206" max="9206" width="17" style="7" customWidth="1"/>
    <col min="9207" max="9208" width="17" style="7" bestFit="1" customWidth="1"/>
    <col min="9209" max="9209" width="16.5703125" style="7" bestFit="1" customWidth="1"/>
    <col min="9210" max="9210" width="16.140625" style="7" bestFit="1" customWidth="1"/>
    <col min="9211" max="9211" width="16" style="7" bestFit="1" customWidth="1"/>
    <col min="9212" max="9212" width="18.140625" style="7" customWidth="1"/>
    <col min="9213" max="9213" width="18" style="7" bestFit="1" customWidth="1"/>
    <col min="9214" max="9214" width="17" style="7" customWidth="1"/>
    <col min="9215" max="9215" width="18.28515625" style="7" bestFit="1" customWidth="1"/>
    <col min="9216" max="9216" width="16.7109375" style="7"/>
    <col min="9217" max="9217" width="16.5703125" style="7" bestFit="1" customWidth="1"/>
    <col min="9218" max="9457" width="16.7109375" style="7"/>
    <col min="9458" max="9458" width="11.28515625" style="7" customWidth="1"/>
    <col min="9459" max="9459" width="16.85546875" style="7" customWidth="1"/>
    <col min="9460" max="9460" width="77.140625" style="7" customWidth="1"/>
    <col min="9461" max="9461" width="17.85546875" style="7" customWidth="1"/>
    <col min="9462" max="9462" width="17" style="7" customWidth="1"/>
    <col min="9463" max="9464" width="17" style="7" bestFit="1" customWidth="1"/>
    <col min="9465" max="9465" width="16.5703125" style="7" bestFit="1" customWidth="1"/>
    <col min="9466" max="9466" width="16.140625" style="7" bestFit="1" customWidth="1"/>
    <col min="9467" max="9467" width="16" style="7" bestFit="1" customWidth="1"/>
    <col min="9468" max="9468" width="18.140625" style="7" customWidth="1"/>
    <col min="9469" max="9469" width="18" style="7" bestFit="1" customWidth="1"/>
    <col min="9470" max="9470" width="17" style="7" customWidth="1"/>
    <col min="9471" max="9471" width="18.28515625" style="7" bestFit="1" customWidth="1"/>
    <col min="9472" max="9472" width="16.7109375" style="7"/>
    <col min="9473" max="9473" width="16.5703125" style="7" bestFit="1" customWidth="1"/>
    <col min="9474" max="9713" width="16.7109375" style="7"/>
    <col min="9714" max="9714" width="11.28515625" style="7" customWidth="1"/>
    <col min="9715" max="9715" width="16.85546875" style="7" customWidth="1"/>
    <col min="9716" max="9716" width="77.140625" style="7" customWidth="1"/>
    <col min="9717" max="9717" width="17.85546875" style="7" customWidth="1"/>
    <col min="9718" max="9718" width="17" style="7" customWidth="1"/>
    <col min="9719" max="9720" width="17" style="7" bestFit="1" customWidth="1"/>
    <col min="9721" max="9721" width="16.5703125" style="7" bestFit="1" customWidth="1"/>
    <col min="9722" max="9722" width="16.140625" style="7" bestFit="1" customWidth="1"/>
    <col min="9723" max="9723" width="16" style="7" bestFit="1" customWidth="1"/>
    <col min="9724" max="9724" width="18.140625" style="7" customWidth="1"/>
    <col min="9725" max="9725" width="18" style="7" bestFit="1" customWidth="1"/>
    <col min="9726" max="9726" width="17" style="7" customWidth="1"/>
    <col min="9727" max="9727" width="18.28515625" style="7" bestFit="1" customWidth="1"/>
    <col min="9728" max="9728" width="16.7109375" style="7"/>
    <col min="9729" max="9729" width="16.5703125" style="7" bestFit="1" customWidth="1"/>
    <col min="9730" max="9969" width="16.7109375" style="7"/>
    <col min="9970" max="9970" width="11.28515625" style="7" customWidth="1"/>
    <col min="9971" max="9971" width="16.85546875" style="7" customWidth="1"/>
    <col min="9972" max="9972" width="77.140625" style="7" customWidth="1"/>
    <col min="9973" max="9973" width="17.85546875" style="7" customWidth="1"/>
    <col min="9974" max="9974" width="17" style="7" customWidth="1"/>
    <col min="9975" max="9976" width="17" style="7" bestFit="1" customWidth="1"/>
    <col min="9977" max="9977" width="16.5703125" style="7" bestFit="1" customWidth="1"/>
    <col min="9978" max="9978" width="16.140625" style="7" bestFit="1" customWidth="1"/>
    <col min="9979" max="9979" width="16" style="7" bestFit="1" customWidth="1"/>
    <col min="9980" max="9980" width="18.140625" style="7" customWidth="1"/>
    <col min="9981" max="9981" width="18" style="7" bestFit="1" customWidth="1"/>
    <col min="9982" max="9982" width="17" style="7" customWidth="1"/>
    <col min="9983" max="9983" width="18.28515625" style="7" bestFit="1" customWidth="1"/>
    <col min="9984" max="9984" width="16.7109375" style="7"/>
    <col min="9985" max="9985" width="16.5703125" style="7" bestFit="1" customWidth="1"/>
    <col min="9986" max="10225" width="16.7109375" style="7"/>
    <col min="10226" max="10226" width="11.28515625" style="7" customWidth="1"/>
    <col min="10227" max="10227" width="16.85546875" style="7" customWidth="1"/>
    <col min="10228" max="10228" width="77.140625" style="7" customWidth="1"/>
    <col min="10229" max="10229" width="17.85546875" style="7" customWidth="1"/>
    <col min="10230" max="10230" width="17" style="7" customWidth="1"/>
    <col min="10231" max="10232" width="17" style="7" bestFit="1" customWidth="1"/>
    <col min="10233" max="10233" width="16.5703125" style="7" bestFit="1" customWidth="1"/>
    <col min="10234" max="10234" width="16.140625" style="7" bestFit="1" customWidth="1"/>
    <col min="10235" max="10235" width="16" style="7" bestFit="1" customWidth="1"/>
    <col min="10236" max="10236" width="18.140625" style="7" customWidth="1"/>
    <col min="10237" max="10237" width="18" style="7" bestFit="1" customWidth="1"/>
    <col min="10238" max="10238" width="17" style="7" customWidth="1"/>
    <col min="10239" max="10239" width="18.28515625" style="7" bestFit="1" customWidth="1"/>
    <col min="10240" max="10240" width="16.7109375" style="7"/>
    <col min="10241" max="10241" width="16.5703125" style="7" bestFit="1" customWidth="1"/>
    <col min="10242" max="10481" width="16.7109375" style="7"/>
    <col min="10482" max="10482" width="11.28515625" style="7" customWidth="1"/>
    <col min="10483" max="10483" width="16.85546875" style="7" customWidth="1"/>
    <col min="10484" max="10484" width="77.140625" style="7" customWidth="1"/>
    <col min="10485" max="10485" width="17.85546875" style="7" customWidth="1"/>
    <col min="10486" max="10486" width="17" style="7" customWidth="1"/>
    <col min="10487" max="10488" width="17" style="7" bestFit="1" customWidth="1"/>
    <col min="10489" max="10489" width="16.5703125" style="7" bestFit="1" customWidth="1"/>
    <col min="10490" max="10490" width="16.140625" style="7" bestFit="1" customWidth="1"/>
    <col min="10491" max="10491" width="16" style="7" bestFit="1" customWidth="1"/>
    <col min="10492" max="10492" width="18.140625" style="7" customWidth="1"/>
    <col min="10493" max="10493" width="18" style="7" bestFit="1" customWidth="1"/>
    <col min="10494" max="10494" width="17" style="7" customWidth="1"/>
    <col min="10495" max="10495" width="18.28515625" style="7" bestFit="1" customWidth="1"/>
    <col min="10496" max="10496" width="16.7109375" style="7"/>
    <col min="10497" max="10497" width="16.5703125" style="7" bestFit="1" customWidth="1"/>
    <col min="10498" max="10737" width="16.7109375" style="7"/>
    <col min="10738" max="10738" width="11.28515625" style="7" customWidth="1"/>
    <col min="10739" max="10739" width="16.85546875" style="7" customWidth="1"/>
    <col min="10740" max="10740" width="77.140625" style="7" customWidth="1"/>
    <col min="10741" max="10741" width="17.85546875" style="7" customWidth="1"/>
    <col min="10742" max="10742" width="17" style="7" customWidth="1"/>
    <col min="10743" max="10744" width="17" style="7" bestFit="1" customWidth="1"/>
    <col min="10745" max="10745" width="16.5703125" style="7" bestFit="1" customWidth="1"/>
    <col min="10746" max="10746" width="16.140625" style="7" bestFit="1" customWidth="1"/>
    <col min="10747" max="10747" width="16" style="7" bestFit="1" customWidth="1"/>
    <col min="10748" max="10748" width="18.140625" style="7" customWidth="1"/>
    <col min="10749" max="10749" width="18" style="7" bestFit="1" customWidth="1"/>
    <col min="10750" max="10750" width="17" style="7" customWidth="1"/>
    <col min="10751" max="10751" width="18.28515625" style="7" bestFit="1" customWidth="1"/>
    <col min="10752" max="10752" width="16.7109375" style="7"/>
    <col min="10753" max="10753" width="16.5703125" style="7" bestFit="1" customWidth="1"/>
    <col min="10754" max="10993" width="16.7109375" style="7"/>
    <col min="10994" max="10994" width="11.28515625" style="7" customWidth="1"/>
    <col min="10995" max="10995" width="16.85546875" style="7" customWidth="1"/>
    <col min="10996" max="10996" width="77.140625" style="7" customWidth="1"/>
    <col min="10997" max="10997" width="17.85546875" style="7" customWidth="1"/>
    <col min="10998" max="10998" width="17" style="7" customWidth="1"/>
    <col min="10999" max="11000" width="17" style="7" bestFit="1" customWidth="1"/>
    <col min="11001" max="11001" width="16.5703125" style="7" bestFit="1" customWidth="1"/>
    <col min="11002" max="11002" width="16.140625" style="7" bestFit="1" customWidth="1"/>
    <col min="11003" max="11003" width="16" style="7" bestFit="1" customWidth="1"/>
    <col min="11004" max="11004" width="18.140625" style="7" customWidth="1"/>
    <col min="11005" max="11005" width="18" style="7" bestFit="1" customWidth="1"/>
    <col min="11006" max="11006" width="17" style="7" customWidth="1"/>
    <col min="11007" max="11007" width="18.28515625" style="7" bestFit="1" customWidth="1"/>
    <col min="11008" max="11008" width="16.7109375" style="7"/>
    <col min="11009" max="11009" width="16.5703125" style="7" bestFit="1" customWidth="1"/>
    <col min="11010" max="11249" width="16.7109375" style="7"/>
    <col min="11250" max="11250" width="11.28515625" style="7" customWidth="1"/>
    <col min="11251" max="11251" width="16.85546875" style="7" customWidth="1"/>
    <col min="11252" max="11252" width="77.140625" style="7" customWidth="1"/>
    <col min="11253" max="11253" width="17.85546875" style="7" customWidth="1"/>
    <col min="11254" max="11254" width="17" style="7" customWidth="1"/>
    <col min="11255" max="11256" width="17" style="7" bestFit="1" customWidth="1"/>
    <col min="11257" max="11257" width="16.5703125" style="7" bestFit="1" customWidth="1"/>
    <col min="11258" max="11258" width="16.140625" style="7" bestFit="1" customWidth="1"/>
    <col min="11259" max="11259" width="16" style="7" bestFit="1" customWidth="1"/>
    <col min="11260" max="11260" width="18.140625" style="7" customWidth="1"/>
    <col min="11261" max="11261" width="18" style="7" bestFit="1" customWidth="1"/>
    <col min="11262" max="11262" width="17" style="7" customWidth="1"/>
    <col min="11263" max="11263" width="18.28515625" style="7" bestFit="1" customWidth="1"/>
    <col min="11264" max="11264" width="16.7109375" style="7"/>
    <col min="11265" max="11265" width="16.5703125" style="7" bestFit="1" customWidth="1"/>
    <col min="11266" max="11505" width="16.7109375" style="7"/>
    <col min="11506" max="11506" width="11.28515625" style="7" customWidth="1"/>
    <col min="11507" max="11507" width="16.85546875" style="7" customWidth="1"/>
    <col min="11508" max="11508" width="77.140625" style="7" customWidth="1"/>
    <col min="11509" max="11509" width="17.85546875" style="7" customWidth="1"/>
    <col min="11510" max="11510" width="17" style="7" customWidth="1"/>
    <col min="11511" max="11512" width="17" style="7" bestFit="1" customWidth="1"/>
    <col min="11513" max="11513" width="16.5703125" style="7" bestFit="1" customWidth="1"/>
    <col min="11514" max="11514" width="16.140625" style="7" bestFit="1" customWidth="1"/>
    <col min="11515" max="11515" width="16" style="7" bestFit="1" customWidth="1"/>
    <col min="11516" max="11516" width="18.140625" style="7" customWidth="1"/>
    <col min="11517" max="11517" width="18" style="7" bestFit="1" customWidth="1"/>
    <col min="11518" max="11518" width="17" style="7" customWidth="1"/>
    <col min="11519" max="11519" width="18.28515625" style="7" bestFit="1" customWidth="1"/>
    <col min="11520" max="11520" width="16.7109375" style="7"/>
    <col min="11521" max="11521" width="16.5703125" style="7" bestFit="1" customWidth="1"/>
    <col min="11522" max="11761" width="16.7109375" style="7"/>
    <col min="11762" max="11762" width="11.28515625" style="7" customWidth="1"/>
    <col min="11763" max="11763" width="16.85546875" style="7" customWidth="1"/>
    <col min="11764" max="11764" width="77.140625" style="7" customWidth="1"/>
    <col min="11765" max="11765" width="17.85546875" style="7" customWidth="1"/>
    <col min="11766" max="11766" width="17" style="7" customWidth="1"/>
    <col min="11767" max="11768" width="17" style="7" bestFit="1" customWidth="1"/>
    <col min="11769" max="11769" width="16.5703125" style="7" bestFit="1" customWidth="1"/>
    <col min="11770" max="11770" width="16.140625" style="7" bestFit="1" customWidth="1"/>
    <col min="11771" max="11771" width="16" style="7" bestFit="1" customWidth="1"/>
    <col min="11772" max="11772" width="18.140625" style="7" customWidth="1"/>
    <col min="11773" max="11773" width="18" style="7" bestFit="1" customWidth="1"/>
    <col min="11774" max="11774" width="17" style="7" customWidth="1"/>
    <col min="11775" max="11775" width="18.28515625" style="7" bestFit="1" customWidth="1"/>
    <col min="11776" max="11776" width="16.7109375" style="7"/>
    <col min="11777" max="11777" width="16.5703125" style="7" bestFit="1" customWidth="1"/>
    <col min="11778" max="12017" width="16.7109375" style="7"/>
    <col min="12018" max="12018" width="11.28515625" style="7" customWidth="1"/>
    <col min="12019" max="12019" width="16.85546875" style="7" customWidth="1"/>
    <col min="12020" max="12020" width="77.140625" style="7" customWidth="1"/>
    <col min="12021" max="12021" width="17.85546875" style="7" customWidth="1"/>
    <col min="12022" max="12022" width="17" style="7" customWidth="1"/>
    <col min="12023" max="12024" width="17" style="7" bestFit="1" customWidth="1"/>
    <col min="12025" max="12025" width="16.5703125" style="7" bestFit="1" customWidth="1"/>
    <col min="12026" max="12026" width="16.140625" style="7" bestFit="1" customWidth="1"/>
    <col min="12027" max="12027" width="16" style="7" bestFit="1" customWidth="1"/>
    <col min="12028" max="12028" width="18.140625" style="7" customWidth="1"/>
    <col min="12029" max="12029" width="18" style="7" bestFit="1" customWidth="1"/>
    <col min="12030" max="12030" width="17" style="7" customWidth="1"/>
    <col min="12031" max="12031" width="18.28515625" style="7" bestFit="1" customWidth="1"/>
    <col min="12032" max="12032" width="16.7109375" style="7"/>
    <col min="12033" max="12033" width="16.5703125" style="7" bestFit="1" customWidth="1"/>
    <col min="12034" max="12273" width="16.7109375" style="7"/>
    <col min="12274" max="12274" width="11.28515625" style="7" customWidth="1"/>
    <col min="12275" max="12275" width="16.85546875" style="7" customWidth="1"/>
    <col min="12276" max="12276" width="77.140625" style="7" customWidth="1"/>
    <col min="12277" max="12277" width="17.85546875" style="7" customWidth="1"/>
    <col min="12278" max="12278" width="17" style="7" customWidth="1"/>
    <col min="12279" max="12280" width="17" style="7" bestFit="1" customWidth="1"/>
    <col min="12281" max="12281" width="16.5703125" style="7" bestFit="1" customWidth="1"/>
    <col min="12282" max="12282" width="16.140625" style="7" bestFit="1" customWidth="1"/>
    <col min="12283" max="12283" width="16" style="7" bestFit="1" customWidth="1"/>
    <col min="12284" max="12284" width="18.140625" style="7" customWidth="1"/>
    <col min="12285" max="12285" width="18" style="7" bestFit="1" customWidth="1"/>
    <col min="12286" max="12286" width="17" style="7" customWidth="1"/>
    <col min="12287" max="12287" width="18.28515625" style="7" bestFit="1" customWidth="1"/>
    <col min="12288" max="12288" width="16.7109375" style="7"/>
    <col min="12289" max="12289" width="16.5703125" style="7" bestFit="1" customWidth="1"/>
    <col min="12290" max="12529" width="16.7109375" style="7"/>
    <col min="12530" max="12530" width="11.28515625" style="7" customWidth="1"/>
    <col min="12531" max="12531" width="16.85546875" style="7" customWidth="1"/>
    <col min="12532" max="12532" width="77.140625" style="7" customWidth="1"/>
    <col min="12533" max="12533" width="17.85546875" style="7" customWidth="1"/>
    <col min="12534" max="12534" width="17" style="7" customWidth="1"/>
    <col min="12535" max="12536" width="17" style="7" bestFit="1" customWidth="1"/>
    <col min="12537" max="12537" width="16.5703125" style="7" bestFit="1" customWidth="1"/>
    <col min="12538" max="12538" width="16.140625" style="7" bestFit="1" customWidth="1"/>
    <col min="12539" max="12539" width="16" style="7" bestFit="1" customWidth="1"/>
    <col min="12540" max="12540" width="18.140625" style="7" customWidth="1"/>
    <col min="12541" max="12541" width="18" style="7" bestFit="1" customWidth="1"/>
    <col min="12542" max="12542" width="17" style="7" customWidth="1"/>
    <col min="12543" max="12543" width="18.28515625" style="7" bestFit="1" customWidth="1"/>
    <col min="12544" max="12544" width="16.7109375" style="7"/>
    <col min="12545" max="12545" width="16.5703125" style="7" bestFit="1" customWidth="1"/>
    <col min="12546" max="12785" width="16.7109375" style="7"/>
    <col min="12786" max="12786" width="11.28515625" style="7" customWidth="1"/>
    <col min="12787" max="12787" width="16.85546875" style="7" customWidth="1"/>
    <col min="12788" max="12788" width="77.140625" style="7" customWidth="1"/>
    <col min="12789" max="12789" width="17.85546875" style="7" customWidth="1"/>
    <col min="12790" max="12790" width="17" style="7" customWidth="1"/>
    <col min="12791" max="12792" width="17" style="7" bestFit="1" customWidth="1"/>
    <col min="12793" max="12793" width="16.5703125" style="7" bestFit="1" customWidth="1"/>
    <col min="12794" max="12794" width="16.140625" style="7" bestFit="1" customWidth="1"/>
    <col min="12795" max="12795" width="16" style="7" bestFit="1" customWidth="1"/>
    <col min="12796" max="12796" width="18.140625" style="7" customWidth="1"/>
    <col min="12797" max="12797" width="18" style="7" bestFit="1" customWidth="1"/>
    <col min="12798" max="12798" width="17" style="7" customWidth="1"/>
    <col min="12799" max="12799" width="18.28515625" style="7" bestFit="1" customWidth="1"/>
    <col min="12800" max="12800" width="16.7109375" style="7"/>
    <col min="12801" max="12801" width="16.5703125" style="7" bestFit="1" customWidth="1"/>
    <col min="12802" max="13041" width="16.7109375" style="7"/>
    <col min="13042" max="13042" width="11.28515625" style="7" customWidth="1"/>
    <col min="13043" max="13043" width="16.85546875" style="7" customWidth="1"/>
    <col min="13044" max="13044" width="77.140625" style="7" customWidth="1"/>
    <col min="13045" max="13045" width="17.85546875" style="7" customWidth="1"/>
    <col min="13046" max="13046" width="17" style="7" customWidth="1"/>
    <col min="13047" max="13048" width="17" style="7" bestFit="1" customWidth="1"/>
    <col min="13049" max="13049" width="16.5703125" style="7" bestFit="1" customWidth="1"/>
    <col min="13050" max="13050" width="16.140625" style="7" bestFit="1" customWidth="1"/>
    <col min="13051" max="13051" width="16" style="7" bestFit="1" customWidth="1"/>
    <col min="13052" max="13052" width="18.140625" style="7" customWidth="1"/>
    <col min="13053" max="13053" width="18" style="7" bestFit="1" customWidth="1"/>
    <col min="13054" max="13054" width="17" style="7" customWidth="1"/>
    <col min="13055" max="13055" width="18.28515625" style="7" bestFit="1" customWidth="1"/>
    <col min="13056" max="13056" width="16.7109375" style="7"/>
    <col min="13057" max="13057" width="16.5703125" style="7" bestFit="1" customWidth="1"/>
    <col min="13058" max="13297" width="16.7109375" style="7"/>
    <col min="13298" max="13298" width="11.28515625" style="7" customWidth="1"/>
    <col min="13299" max="13299" width="16.85546875" style="7" customWidth="1"/>
    <col min="13300" max="13300" width="77.140625" style="7" customWidth="1"/>
    <col min="13301" max="13301" width="17.85546875" style="7" customWidth="1"/>
    <col min="13302" max="13302" width="17" style="7" customWidth="1"/>
    <col min="13303" max="13304" width="17" style="7" bestFit="1" customWidth="1"/>
    <col min="13305" max="13305" width="16.5703125" style="7" bestFit="1" customWidth="1"/>
    <col min="13306" max="13306" width="16.140625" style="7" bestFit="1" customWidth="1"/>
    <col min="13307" max="13307" width="16" style="7" bestFit="1" customWidth="1"/>
    <col min="13308" max="13308" width="18.140625" style="7" customWidth="1"/>
    <col min="13309" max="13309" width="18" style="7" bestFit="1" customWidth="1"/>
    <col min="13310" max="13310" width="17" style="7" customWidth="1"/>
    <col min="13311" max="13311" width="18.28515625" style="7" bestFit="1" customWidth="1"/>
    <col min="13312" max="13312" width="16.7109375" style="7"/>
    <col min="13313" max="13313" width="16.5703125" style="7" bestFit="1" customWidth="1"/>
    <col min="13314" max="13553" width="16.7109375" style="7"/>
    <col min="13554" max="13554" width="11.28515625" style="7" customWidth="1"/>
    <col min="13555" max="13555" width="16.85546875" style="7" customWidth="1"/>
    <col min="13556" max="13556" width="77.140625" style="7" customWidth="1"/>
    <col min="13557" max="13557" width="17.85546875" style="7" customWidth="1"/>
    <col min="13558" max="13558" width="17" style="7" customWidth="1"/>
    <col min="13559" max="13560" width="17" style="7" bestFit="1" customWidth="1"/>
    <col min="13561" max="13561" width="16.5703125" style="7" bestFit="1" customWidth="1"/>
    <col min="13562" max="13562" width="16.140625" style="7" bestFit="1" customWidth="1"/>
    <col min="13563" max="13563" width="16" style="7" bestFit="1" customWidth="1"/>
    <col min="13564" max="13564" width="18.140625" style="7" customWidth="1"/>
    <col min="13565" max="13565" width="18" style="7" bestFit="1" customWidth="1"/>
    <col min="13566" max="13566" width="17" style="7" customWidth="1"/>
    <col min="13567" max="13567" width="18.28515625" style="7" bestFit="1" customWidth="1"/>
    <col min="13568" max="13568" width="16.7109375" style="7"/>
    <col min="13569" max="13569" width="16.5703125" style="7" bestFit="1" customWidth="1"/>
    <col min="13570" max="13809" width="16.7109375" style="7"/>
    <col min="13810" max="13810" width="11.28515625" style="7" customWidth="1"/>
    <col min="13811" max="13811" width="16.85546875" style="7" customWidth="1"/>
    <col min="13812" max="13812" width="77.140625" style="7" customWidth="1"/>
    <col min="13813" max="13813" width="17.85546875" style="7" customWidth="1"/>
    <col min="13814" max="13814" width="17" style="7" customWidth="1"/>
    <col min="13815" max="13816" width="17" style="7" bestFit="1" customWidth="1"/>
    <col min="13817" max="13817" width="16.5703125" style="7" bestFit="1" customWidth="1"/>
    <col min="13818" max="13818" width="16.140625" style="7" bestFit="1" customWidth="1"/>
    <col min="13819" max="13819" width="16" style="7" bestFit="1" customWidth="1"/>
    <col min="13820" max="13820" width="18.140625" style="7" customWidth="1"/>
    <col min="13821" max="13821" width="18" style="7" bestFit="1" customWidth="1"/>
    <col min="13822" max="13822" width="17" style="7" customWidth="1"/>
    <col min="13823" max="13823" width="18.28515625" style="7" bestFit="1" customWidth="1"/>
    <col min="13824" max="13824" width="16.7109375" style="7"/>
    <col min="13825" max="13825" width="16.5703125" style="7" bestFit="1" customWidth="1"/>
    <col min="13826" max="14065" width="16.7109375" style="7"/>
    <col min="14066" max="14066" width="11.28515625" style="7" customWidth="1"/>
    <col min="14067" max="14067" width="16.85546875" style="7" customWidth="1"/>
    <col min="14068" max="14068" width="77.140625" style="7" customWidth="1"/>
    <col min="14069" max="14069" width="17.85546875" style="7" customWidth="1"/>
    <col min="14070" max="14070" width="17" style="7" customWidth="1"/>
    <col min="14071" max="14072" width="17" style="7" bestFit="1" customWidth="1"/>
    <col min="14073" max="14073" width="16.5703125" style="7" bestFit="1" customWidth="1"/>
    <col min="14074" max="14074" width="16.140625" style="7" bestFit="1" customWidth="1"/>
    <col min="14075" max="14075" width="16" style="7" bestFit="1" customWidth="1"/>
    <col min="14076" max="14076" width="18.140625" style="7" customWidth="1"/>
    <col min="14077" max="14077" width="18" style="7" bestFit="1" customWidth="1"/>
    <col min="14078" max="14078" width="17" style="7" customWidth="1"/>
    <col min="14079" max="14079" width="18.28515625" style="7" bestFit="1" customWidth="1"/>
    <col min="14080" max="14080" width="16.7109375" style="7"/>
    <col min="14081" max="14081" width="16.5703125" style="7" bestFit="1" customWidth="1"/>
    <col min="14082" max="14321" width="16.7109375" style="7"/>
    <col min="14322" max="14322" width="11.28515625" style="7" customWidth="1"/>
    <col min="14323" max="14323" width="16.85546875" style="7" customWidth="1"/>
    <col min="14324" max="14324" width="77.140625" style="7" customWidth="1"/>
    <col min="14325" max="14325" width="17.85546875" style="7" customWidth="1"/>
    <col min="14326" max="14326" width="17" style="7" customWidth="1"/>
    <col min="14327" max="14328" width="17" style="7" bestFit="1" customWidth="1"/>
    <col min="14329" max="14329" width="16.5703125" style="7" bestFit="1" customWidth="1"/>
    <col min="14330" max="14330" width="16.140625" style="7" bestFit="1" customWidth="1"/>
    <col min="14331" max="14331" width="16" style="7" bestFit="1" customWidth="1"/>
    <col min="14332" max="14332" width="18.140625" style="7" customWidth="1"/>
    <col min="14333" max="14333" width="18" style="7" bestFit="1" customWidth="1"/>
    <col min="14334" max="14334" width="17" style="7" customWidth="1"/>
    <col min="14335" max="14335" width="18.28515625" style="7" bestFit="1" customWidth="1"/>
    <col min="14336" max="14336" width="16.7109375" style="7"/>
    <col min="14337" max="14337" width="16.5703125" style="7" bestFit="1" customWidth="1"/>
    <col min="14338" max="14577" width="16.7109375" style="7"/>
    <col min="14578" max="14578" width="11.28515625" style="7" customWidth="1"/>
    <col min="14579" max="14579" width="16.85546875" style="7" customWidth="1"/>
    <col min="14580" max="14580" width="77.140625" style="7" customWidth="1"/>
    <col min="14581" max="14581" width="17.85546875" style="7" customWidth="1"/>
    <col min="14582" max="14582" width="17" style="7" customWidth="1"/>
    <col min="14583" max="14584" width="17" style="7" bestFit="1" customWidth="1"/>
    <col min="14585" max="14585" width="16.5703125" style="7" bestFit="1" customWidth="1"/>
    <col min="14586" max="14586" width="16.140625" style="7" bestFit="1" customWidth="1"/>
    <col min="14587" max="14587" width="16" style="7" bestFit="1" customWidth="1"/>
    <col min="14588" max="14588" width="18.140625" style="7" customWidth="1"/>
    <col min="14589" max="14589" width="18" style="7" bestFit="1" customWidth="1"/>
    <col min="14590" max="14590" width="17" style="7" customWidth="1"/>
    <col min="14591" max="14591" width="18.28515625" style="7" bestFit="1" customWidth="1"/>
    <col min="14592" max="14592" width="16.7109375" style="7"/>
    <col min="14593" max="14593" width="16.5703125" style="7" bestFit="1" customWidth="1"/>
    <col min="14594" max="14833" width="16.7109375" style="7"/>
    <col min="14834" max="14834" width="11.28515625" style="7" customWidth="1"/>
    <col min="14835" max="14835" width="16.85546875" style="7" customWidth="1"/>
    <col min="14836" max="14836" width="77.140625" style="7" customWidth="1"/>
    <col min="14837" max="14837" width="17.85546875" style="7" customWidth="1"/>
    <col min="14838" max="14838" width="17" style="7" customWidth="1"/>
    <col min="14839" max="14840" width="17" style="7" bestFit="1" customWidth="1"/>
    <col min="14841" max="14841" width="16.5703125" style="7" bestFit="1" customWidth="1"/>
    <col min="14842" max="14842" width="16.140625" style="7" bestFit="1" customWidth="1"/>
    <col min="14843" max="14843" width="16" style="7" bestFit="1" customWidth="1"/>
    <col min="14844" max="14844" width="18.140625" style="7" customWidth="1"/>
    <col min="14845" max="14845" width="18" style="7" bestFit="1" customWidth="1"/>
    <col min="14846" max="14846" width="17" style="7" customWidth="1"/>
    <col min="14847" max="14847" width="18.28515625" style="7" bestFit="1" customWidth="1"/>
    <col min="14848" max="14848" width="16.7109375" style="7"/>
    <col min="14849" max="14849" width="16.5703125" style="7" bestFit="1" customWidth="1"/>
    <col min="14850" max="15089" width="16.7109375" style="7"/>
    <col min="15090" max="15090" width="11.28515625" style="7" customWidth="1"/>
    <col min="15091" max="15091" width="16.85546875" style="7" customWidth="1"/>
    <col min="15092" max="15092" width="77.140625" style="7" customWidth="1"/>
    <col min="15093" max="15093" width="17.85546875" style="7" customWidth="1"/>
    <col min="15094" max="15094" width="17" style="7" customWidth="1"/>
    <col min="15095" max="15096" width="17" style="7" bestFit="1" customWidth="1"/>
    <col min="15097" max="15097" width="16.5703125" style="7" bestFit="1" customWidth="1"/>
    <col min="15098" max="15098" width="16.140625" style="7" bestFit="1" customWidth="1"/>
    <col min="15099" max="15099" width="16" style="7" bestFit="1" customWidth="1"/>
    <col min="15100" max="15100" width="18.140625" style="7" customWidth="1"/>
    <col min="15101" max="15101" width="18" style="7" bestFit="1" customWidth="1"/>
    <col min="15102" max="15102" width="17" style="7" customWidth="1"/>
    <col min="15103" max="15103" width="18.28515625" style="7" bestFit="1" customWidth="1"/>
    <col min="15104" max="15104" width="16.7109375" style="7"/>
    <col min="15105" max="15105" width="16.5703125" style="7" bestFit="1" customWidth="1"/>
    <col min="15106" max="15345" width="16.7109375" style="7"/>
    <col min="15346" max="15346" width="11.28515625" style="7" customWidth="1"/>
    <col min="15347" max="15347" width="16.85546875" style="7" customWidth="1"/>
    <col min="15348" max="15348" width="77.140625" style="7" customWidth="1"/>
    <col min="15349" max="15349" width="17.85546875" style="7" customWidth="1"/>
    <col min="15350" max="15350" width="17" style="7" customWidth="1"/>
    <col min="15351" max="15352" width="17" style="7" bestFit="1" customWidth="1"/>
    <col min="15353" max="15353" width="16.5703125" style="7" bestFit="1" customWidth="1"/>
    <col min="15354" max="15354" width="16.140625" style="7" bestFit="1" customWidth="1"/>
    <col min="15355" max="15355" width="16" style="7" bestFit="1" customWidth="1"/>
    <col min="15356" max="15356" width="18.140625" style="7" customWidth="1"/>
    <col min="15357" max="15357" width="18" style="7" bestFit="1" customWidth="1"/>
    <col min="15358" max="15358" width="17" style="7" customWidth="1"/>
    <col min="15359" max="15359" width="18.28515625" style="7" bestFit="1" customWidth="1"/>
    <col min="15360" max="15360" width="16.7109375" style="7"/>
    <col min="15361" max="15361" width="16.5703125" style="7" bestFit="1" customWidth="1"/>
    <col min="15362" max="15601" width="16.7109375" style="7"/>
    <col min="15602" max="15602" width="11.28515625" style="7" customWidth="1"/>
    <col min="15603" max="15603" width="16.85546875" style="7" customWidth="1"/>
    <col min="15604" max="15604" width="77.140625" style="7" customWidth="1"/>
    <col min="15605" max="15605" width="17.85546875" style="7" customWidth="1"/>
    <col min="15606" max="15606" width="17" style="7" customWidth="1"/>
    <col min="15607" max="15608" width="17" style="7" bestFit="1" customWidth="1"/>
    <col min="15609" max="15609" width="16.5703125" style="7" bestFit="1" customWidth="1"/>
    <col min="15610" max="15610" width="16.140625" style="7" bestFit="1" customWidth="1"/>
    <col min="15611" max="15611" width="16" style="7" bestFit="1" customWidth="1"/>
    <col min="15612" max="15612" width="18.140625" style="7" customWidth="1"/>
    <col min="15613" max="15613" width="18" style="7" bestFit="1" customWidth="1"/>
    <col min="15614" max="15614" width="17" style="7" customWidth="1"/>
    <col min="15615" max="15615" width="18.28515625" style="7" bestFit="1" customWidth="1"/>
    <col min="15616" max="15616" width="16.7109375" style="7"/>
    <col min="15617" max="15617" width="16.5703125" style="7" bestFit="1" customWidth="1"/>
    <col min="15618" max="15857" width="16.7109375" style="7"/>
    <col min="15858" max="15858" width="11.28515625" style="7" customWidth="1"/>
    <col min="15859" max="15859" width="16.85546875" style="7" customWidth="1"/>
    <col min="15860" max="15860" width="77.140625" style="7" customWidth="1"/>
    <col min="15861" max="15861" width="17.85546875" style="7" customWidth="1"/>
    <col min="15862" max="15862" width="17" style="7" customWidth="1"/>
    <col min="15863" max="15864" width="17" style="7" bestFit="1" customWidth="1"/>
    <col min="15865" max="15865" width="16.5703125" style="7" bestFit="1" customWidth="1"/>
    <col min="15866" max="15866" width="16.140625" style="7" bestFit="1" customWidth="1"/>
    <col min="15867" max="15867" width="16" style="7" bestFit="1" customWidth="1"/>
    <col min="15868" max="15868" width="18.140625" style="7" customWidth="1"/>
    <col min="15869" max="15869" width="18" style="7" bestFit="1" customWidth="1"/>
    <col min="15870" max="15870" width="17" style="7" customWidth="1"/>
    <col min="15871" max="15871" width="18.28515625" style="7" bestFit="1" customWidth="1"/>
    <col min="15872" max="15872" width="16.7109375" style="7"/>
    <col min="15873" max="15873" width="16.5703125" style="7" bestFit="1" customWidth="1"/>
    <col min="15874" max="16113" width="16.7109375" style="7"/>
    <col min="16114" max="16114" width="11.28515625" style="7" customWidth="1"/>
    <col min="16115" max="16115" width="16.85546875" style="7" customWidth="1"/>
    <col min="16116" max="16116" width="77.140625" style="7" customWidth="1"/>
    <col min="16117" max="16117" width="17.85546875" style="7" customWidth="1"/>
    <col min="16118" max="16118" width="17" style="7" customWidth="1"/>
    <col min="16119" max="16120" width="17" style="7" bestFit="1" customWidth="1"/>
    <col min="16121" max="16121" width="16.5703125" style="7" bestFit="1" customWidth="1"/>
    <col min="16122" max="16122" width="16.140625" style="7" bestFit="1" customWidth="1"/>
    <col min="16123" max="16123" width="16" style="7" bestFit="1" customWidth="1"/>
    <col min="16124" max="16124" width="18.140625" style="7" customWidth="1"/>
    <col min="16125" max="16125" width="18" style="7" bestFit="1" customWidth="1"/>
    <col min="16126" max="16126" width="17" style="7" customWidth="1"/>
    <col min="16127" max="16127" width="18.28515625" style="7" bestFit="1" customWidth="1"/>
    <col min="16128" max="16128" width="16.7109375" style="7"/>
    <col min="16129" max="16129" width="16.5703125" style="7" bestFit="1" customWidth="1"/>
    <col min="16130" max="16384" width="16.7109375" style="7"/>
  </cols>
  <sheetData>
    <row r="1" spans="1:8" ht="10.5" customHeight="1">
      <c r="A1" s="128" t="s">
        <v>25</v>
      </c>
      <c r="B1" s="128"/>
      <c r="C1" s="128"/>
      <c r="D1" s="128"/>
      <c r="E1" s="128"/>
      <c r="F1" s="128"/>
      <c r="G1" s="128"/>
      <c r="H1" s="128"/>
    </row>
    <row r="2" spans="1:8" ht="10.5" customHeight="1">
      <c r="A2" s="128" t="s">
        <v>26</v>
      </c>
      <c r="B2" s="128"/>
      <c r="C2" s="128"/>
      <c r="D2" s="128"/>
      <c r="E2" s="128"/>
      <c r="F2" s="128"/>
      <c r="G2" s="128"/>
      <c r="H2" s="128"/>
    </row>
    <row r="3" spans="1:8" ht="10.5" customHeight="1">
      <c r="A3" s="129" t="s">
        <v>27</v>
      </c>
      <c r="B3" s="129"/>
      <c r="C3" s="129"/>
      <c r="D3" s="129"/>
      <c r="E3" s="129"/>
      <c r="F3" s="129"/>
      <c r="G3" s="129"/>
      <c r="H3" s="129"/>
    </row>
    <row r="4" spans="1:8" ht="10.5" customHeight="1">
      <c r="A4" s="128" t="s">
        <v>28</v>
      </c>
      <c r="B4" s="128"/>
      <c r="C4" s="128"/>
      <c r="D4" s="128"/>
      <c r="E4" s="128"/>
      <c r="F4" s="128"/>
      <c r="G4" s="128"/>
      <c r="H4" s="128"/>
    </row>
    <row r="5" spans="1:8" ht="10.5" customHeight="1">
      <c r="A5" s="128" t="s">
        <v>143</v>
      </c>
      <c r="B5" s="128"/>
      <c r="C5" s="128"/>
      <c r="D5" s="128"/>
      <c r="E5" s="128"/>
      <c r="F5" s="128"/>
      <c r="G5" s="128"/>
      <c r="H5" s="128"/>
    </row>
    <row r="6" spans="1:8">
      <c r="A6" s="8"/>
      <c r="B6" s="9"/>
      <c r="C6" s="8"/>
      <c r="D6" s="8"/>
    </row>
    <row r="7" spans="1:8">
      <c r="A7" s="10" t="s">
        <v>29</v>
      </c>
      <c r="B7" s="9"/>
      <c r="C7" s="8"/>
      <c r="D7" s="8"/>
      <c r="H7" s="11" t="s">
        <v>30</v>
      </c>
    </row>
    <row r="8" spans="1:8" ht="11.25" customHeight="1">
      <c r="A8" s="130" t="s">
        <v>31</v>
      </c>
      <c r="B8" s="131"/>
      <c r="C8" s="131"/>
      <c r="D8" s="131"/>
      <c r="E8" s="131"/>
      <c r="F8" s="131"/>
      <c r="G8" s="131"/>
      <c r="H8" s="132"/>
    </row>
    <row r="9" spans="1:8" ht="11.25" customHeight="1">
      <c r="A9" s="133"/>
      <c r="B9" s="134"/>
      <c r="C9" s="134"/>
      <c r="D9" s="134"/>
      <c r="E9" s="134"/>
      <c r="F9" s="134"/>
      <c r="G9" s="134"/>
      <c r="H9" s="135"/>
    </row>
    <row r="10" spans="1:8">
      <c r="A10" s="12"/>
      <c r="B10" s="112" t="s">
        <v>32</v>
      </c>
      <c r="C10" s="115" t="s">
        <v>144</v>
      </c>
      <c r="D10" s="116"/>
      <c r="E10" s="116"/>
      <c r="F10" s="116"/>
      <c r="G10" s="116"/>
      <c r="H10" s="117"/>
    </row>
    <row r="11" spans="1:8">
      <c r="A11" s="79" t="s">
        <v>33</v>
      </c>
      <c r="B11" s="113"/>
      <c r="C11" s="118" t="s">
        <v>34</v>
      </c>
      <c r="D11" s="119"/>
      <c r="E11" s="119"/>
      <c r="F11" s="119"/>
      <c r="G11" s="119"/>
      <c r="H11" s="120"/>
    </row>
    <row r="12" spans="1:8" s="75" customFormat="1" ht="11.25" customHeight="1">
      <c r="A12" s="84"/>
      <c r="B12" s="114"/>
      <c r="C12" s="121" t="s">
        <v>35</v>
      </c>
      <c r="D12" s="122"/>
      <c r="E12" s="122"/>
      <c r="F12" s="122"/>
      <c r="G12" s="122"/>
      <c r="H12" s="123"/>
    </row>
    <row r="13" spans="1:8" ht="11.25" customHeight="1">
      <c r="A13" s="4" t="s">
        <v>36</v>
      </c>
      <c r="B13" s="13">
        <f>+B14+B20+B21+B24+B33</f>
        <v>26458689840</v>
      </c>
      <c r="C13" s="14"/>
      <c r="D13" s="15"/>
      <c r="E13" s="16"/>
      <c r="F13" s="16"/>
      <c r="G13" s="124">
        <f>+G14+G20+G21+G24+G33</f>
        <v>20180193956.939999</v>
      </c>
      <c r="H13" s="125"/>
    </row>
    <row r="14" spans="1:8" ht="11.25" customHeight="1">
      <c r="A14" s="4" t="s">
        <v>37</v>
      </c>
      <c r="B14" s="18">
        <f>SUM(B15:B19)</f>
        <v>14793724518</v>
      </c>
      <c r="C14" s="19"/>
      <c r="D14" s="20"/>
      <c r="E14" s="21"/>
      <c r="F14" s="21"/>
      <c r="G14" s="126">
        <f>SUM(G15:G19)</f>
        <v>10472521518.129999</v>
      </c>
      <c r="H14" s="127"/>
    </row>
    <row r="15" spans="1:8" ht="11.25" customHeight="1">
      <c r="A15" s="5" t="s">
        <v>38</v>
      </c>
      <c r="B15" s="22">
        <v>4896845339</v>
      </c>
      <c r="C15" s="23"/>
      <c r="D15" s="24"/>
      <c r="E15" s="8"/>
      <c r="F15" s="8"/>
      <c r="G15" s="136">
        <v>3360276817.6700001</v>
      </c>
      <c r="H15" s="137"/>
    </row>
    <row r="16" spans="1:8" ht="11.25" customHeight="1">
      <c r="A16" s="5" t="s">
        <v>39</v>
      </c>
      <c r="B16" s="22">
        <v>6986902043</v>
      </c>
      <c r="C16" s="23"/>
      <c r="D16" s="24"/>
      <c r="E16" s="8"/>
      <c r="F16" s="8"/>
      <c r="G16" s="136">
        <v>4814077866.4799995</v>
      </c>
      <c r="H16" s="137"/>
    </row>
    <row r="17" spans="1:8" ht="11.25" customHeight="1">
      <c r="A17" s="5" t="s">
        <v>40</v>
      </c>
      <c r="B17" s="22">
        <v>861875624</v>
      </c>
      <c r="C17" s="23"/>
      <c r="D17" s="24"/>
      <c r="E17" s="8"/>
      <c r="F17" s="8"/>
      <c r="G17" s="136">
        <v>656716998.88000011</v>
      </c>
      <c r="H17" s="137"/>
    </row>
    <row r="18" spans="1:8" ht="11.25" customHeight="1">
      <c r="A18" s="5" t="s">
        <v>41</v>
      </c>
      <c r="B18" s="22">
        <v>1364736253</v>
      </c>
      <c r="C18" s="23"/>
      <c r="D18" s="24"/>
      <c r="E18" s="8"/>
      <c r="F18" s="8"/>
      <c r="G18" s="136">
        <v>1121932107</v>
      </c>
      <c r="H18" s="137"/>
    </row>
    <row r="19" spans="1:8" ht="11.25" customHeight="1">
      <c r="A19" s="5" t="s">
        <v>42</v>
      </c>
      <c r="B19" s="22">
        <v>683365259</v>
      </c>
      <c r="C19" s="23"/>
      <c r="D19" s="24"/>
      <c r="E19" s="8"/>
      <c r="F19" s="8"/>
      <c r="G19" s="136">
        <v>519517728.10000008</v>
      </c>
      <c r="H19" s="137"/>
    </row>
    <row r="20" spans="1:8" s="26" customFormat="1" ht="11.25" customHeight="1">
      <c r="A20" s="25" t="s">
        <v>43</v>
      </c>
      <c r="B20" s="18">
        <v>1492058165</v>
      </c>
      <c r="C20" s="19"/>
      <c r="D20" s="20"/>
      <c r="E20" s="21"/>
      <c r="F20" s="21"/>
      <c r="G20" s="126">
        <v>990724065.63999999</v>
      </c>
      <c r="H20" s="127"/>
    </row>
    <row r="21" spans="1:8" s="26" customFormat="1" ht="11.25" customHeight="1">
      <c r="A21" s="4" t="s">
        <v>44</v>
      </c>
      <c r="B21" s="18">
        <f>SUM(B22:B23)</f>
        <v>337360547</v>
      </c>
      <c r="C21" s="19"/>
      <c r="D21" s="20"/>
      <c r="E21" s="21"/>
      <c r="F21" s="21"/>
      <c r="G21" s="126">
        <f>SUM(G22:G23)</f>
        <v>206076384.29000002</v>
      </c>
      <c r="H21" s="127"/>
    </row>
    <row r="22" spans="1:8" ht="11.25" customHeight="1">
      <c r="A22" s="5" t="s">
        <v>45</v>
      </c>
      <c r="B22" s="22">
        <v>127196235</v>
      </c>
      <c r="C22" s="23"/>
      <c r="D22" s="24"/>
      <c r="E22" s="8"/>
      <c r="F22" s="8"/>
      <c r="G22" s="136">
        <v>47837541.580000006</v>
      </c>
      <c r="H22" s="137"/>
    </row>
    <row r="23" spans="1:8" ht="11.25" customHeight="1">
      <c r="A23" s="5" t="s">
        <v>46</v>
      </c>
      <c r="B23" s="22">
        <v>210164312</v>
      </c>
      <c r="C23" s="23"/>
      <c r="D23" s="24"/>
      <c r="E23" s="8"/>
      <c r="F23" s="8"/>
      <c r="G23" s="136">
        <v>158238842.71000001</v>
      </c>
      <c r="H23" s="137"/>
    </row>
    <row r="24" spans="1:8" s="26" customFormat="1" ht="11.25" customHeight="1">
      <c r="A24" s="4" t="s">
        <v>47</v>
      </c>
      <c r="B24" s="18">
        <f>SUM(B25:B32)</f>
        <v>8898244240</v>
      </c>
      <c r="C24" s="19"/>
      <c r="D24" s="20"/>
      <c r="E24" s="21"/>
      <c r="F24" s="21"/>
      <c r="G24" s="126">
        <f>SUM(G25:G32)</f>
        <v>7919674778.210001</v>
      </c>
      <c r="H24" s="127"/>
    </row>
    <row r="25" spans="1:8" ht="11.25" customHeight="1">
      <c r="A25" s="5" t="s">
        <v>48</v>
      </c>
      <c r="B25" s="22">
        <v>316569309</v>
      </c>
      <c r="C25" s="23"/>
      <c r="D25" s="24"/>
      <c r="E25" s="8"/>
      <c r="F25" s="8"/>
      <c r="G25" s="136">
        <v>227337492.07999998</v>
      </c>
      <c r="H25" s="137"/>
    </row>
    <row r="26" spans="1:8" ht="11.25" customHeight="1">
      <c r="A26" s="5" t="s">
        <v>49</v>
      </c>
      <c r="B26" s="22">
        <v>2292487507</v>
      </c>
      <c r="C26" s="23"/>
      <c r="D26" s="24"/>
      <c r="E26" s="8"/>
      <c r="F26" s="8"/>
      <c r="G26" s="136">
        <v>1522909920.53</v>
      </c>
      <c r="H26" s="137"/>
    </row>
    <row r="27" spans="1:8" ht="11.25" customHeight="1">
      <c r="A27" s="5" t="s">
        <v>50</v>
      </c>
      <c r="B27" s="22">
        <v>701671767</v>
      </c>
      <c r="C27" s="23"/>
      <c r="D27" s="24"/>
      <c r="E27" s="8"/>
      <c r="F27" s="8"/>
      <c r="G27" s="136">
        <v>560643001.50999999</v>
      </c>
      <c r="H27" s="137"/>
    </row>
    <row r="28" spans="1:8" ht="11.25" customHeight="1">
      <c r="A28" s="5" t="s">
        <v>51</v>
      </c>
      <c r="B28" s="22">
        <v>52004</v>
      </c>
      <c r="C28" s="23"/>
      <c r="D28" s="24"/>
      <c r="E28" s="8"/>
      <c r="F28" s="8"/>
      <c r="G28" s="136">
        <v>684640.22</v>
      </c>
      <c r="H28" s="137"/>
    </row>
    <row r="29" spans="1:8" ht="11.25" customHeight="1">
      <c r="A29" s="5" t="s">
        <v>52</v>
      </c>
      <c r="B29" s="22">
        <v>0</v>
      </c>
      <c r="C29" s="23"/>
      <c r="D29" s="24"/>
      <c r="E29" s="8"/>
      <c r="F29" s="8"/>
      <c r="G29" s="136">
        <v>0</v>
      </c>
      <c r="H29" s="137"/>
    </row>
    <row r="30" spans="1:8" ht="11.25" customHeight="1">
      <c r="A30" s="5" t="s">
        <v>53</v>
      </c>
      <c r="B30" s="22">
        <v>80748098</v>
      </c>
      <c r="C30" s="23"/>
      <c r="D30" s="24"/>
      <c r="E30" s="8"/>
      <c r="F30" s="8"/>
      <c r="G30" s="136">
        <v>41316167.260000005</v>
      </c>
      <c r="H30" s="137"/>
    </row>
    <row r="31" spans="1:8" ht="11.25" customHeight="1">
      <c r="A31" s="5" t="s">
        <v>54</v>
      </c>
      <c r="B31" s="22">
        <v>2751635515</v>
      </c>
      <c r="C31" s="23"/>
      <c r="D31" s="24"/>
      <c r="E31" s="8"/>
      <c r="F31" s="8"/>
      <c r="G31" s="136">
        <v>2096087621.2300003</v>
      </c>
      <c r="H31" s="137"/>
    </row>
    <row r="32" spans="1:8" ht="11.25" customHeight="1">
      <c r="A32" s="5" t="s">
        <v>55</v>
      </c>
      <c r="B32" s="22">
        <v>2755080040</v>
      </c>
      <c r="C32" s="23"/>
      <c r="D32" s="24"/>
      <c r="E32" s="8"/>
      <c r="F32" s="8"/>
      <c r="G32" s="136">
        <v>3470695935.3800011</v>
      </c>
      <c r="H32" s="137"/>
    </row>
    <row r="33" spans="1:8" s="26" customFormat="1" ht="11.25" customHeight="1">
      <c r="A33" s="4" t="s">
        <v>56</v>
      </c>
      <c r="B33" s="18">
        <f>SUM(B34:B35)</f>
        <v>937302370</v>
      </c>
      <c r="C33" s="19"/>
      <c r="D33" s="20"/>
      <c r="E33" s="21"/>
      <c r="F33" s="21"/>
      <c r="G33" s="126">
        <f>SUM(G34:G35)</f>
        <v>591197210.66999996</v>
      </c>
      <c r="H33" s="127"/>
    </row>
    <row r="34" spans="1:8" ht="11.25" customHeight="1">
      <c r="A34" s="5" t="s">
        <v>57</v>
      </c>
      <c r="B34" s="22">
        <v>3109765</v>
      </c>
      <c r="C34" s="23"/>
      <c r="D34" s="24"/>
      <c r="E34" s="8"/>
      <c r="F34" s="8"/>
      <c r="G34" s="136">
        <v>4666257.82</v>
      </c>
      <c r="H34" s="137"/>
    </row>
    <row r="35" spans="1:8" ht="11.25" customHeight="1">
      <c r="A35" s="5" t="s">
        <v>58</v>
      </c>
      <c r="B35" s="22">
        <v>934192605</v>
      </c>
      <c r="C35" s="23"/>
      <c r="D35" s="24"/>
      <c r="E35" s="8"/>
      <c r="F35" s="8"/>
      <c r="G35" s="136">
        <v>586530952.8499999</v>
      </c>
      <c r="H35" s="137"/>
    </row>
    <row r="36" spans="1:8" s="26" customFormat="1" ht="11.25" customHeight="1">
      <c r="A36" s="4" t="s">
        <v>59</v>
      </c>
      <c r="B36" s="18">
        <f>B13-B22-B34</f>
        <v>26328383840</v>
      </c>
      <c r="C36" s="19"/>
      <c r="D36" s="20"/>
      <c r="E36" s="21"/>
      <c r="F36" s="21"/>
      <c r="G36" s="126">
        <f>G13-G22-G34</f>
        <v>20127690157.539997</v>
      </c>
      <c r="H36" s="127"/>
    </row>
    <row r="37" spans="1:8" ht="11.25" customHeight="1">
      <c r="A37" s="4" t="s">
        <v>60</v>
      </c>
      <c r="B37" s="18">
        <f>B38+B39+B40+B44+B47</f>
        <v>759402674</v>
      </c>
      <c r="C37" s="19"/>
      <c r="D37" s="20"/>
      <c r="E37" s="21"/>
      <c r="F37" s="21"/>
      <c r="G37" s="126">
        <f>G38+G39+G40+G44+G47</f>
        <v>184968024.46999997</v>
      </c>
      <c r="H37" s="127"/>
    </row>
    <row r="38" spans="1:8" ht="11.25" customHeight="1">
      <c r="A38" s="5" t="s">
        <v>61</v>
      </c>
      <c r="B38" s="22">
        <v>341755752</v>
      </c>
      <c r="C38" s="23"/>
      <c r="D38" s="24"/>
      <c r="E38" s="8"/>
      <c r="F38" s="8"/>
      <c r="G38" s="136">
        <v>48970679.960000001</v>
      </c>
      <c r="H38" s="137"/>
    </row>
    <row r="39" spans="1:8" ht="11.25" customHeight="1">
      <c r="A39" s="5" t="s">
        <v>62</v>
      </c>
      <c r="B39" s="22">
        <v>646661</v>
      </c>
      <c r="C39" s="23"/>
      <c r="D39" s="24"/>
      <c r="E39" s="8"/>
      <c r="F39" s="8"/>
      <c r="G39" s="136">
        <v>207163.03</v>
      </c>
      <c r="H39" s="137"/>
    </row>
    <row r="40" spans="1:8" s="26" customFormat="1" ht="11.25" customHeight="1">
      <c r="A40" s="5" t="s">
        <v>63</v>
      </c>
      <c r="B40" s="27">
        <f>SUM(B41:B43)</f>
        <v>196728156</v>
      </c>
      <c r="C40" s="23"/>
      <c r="D40" s="24"/>
      <c r="E40" s="8"/>
      <c r="F40" s="8"/>
      <c r="G40" s="138">
        <f>SUM(G41:G43)</f>
        <v>116753513.3</v>
      </c>
      <c r="H40" s="139"/>
    </row>
    <row r="41" spans="1:8" s="26" customFormat="1" ht="11.25" customHeight="1">
      <c r="A41" s="5" t="s">
        <v>64</v>
      </c>
      <c r="B41" s="22">
        <v>0</v>
      </c>
      <c r="C41" s="23"/>
      <c r="D41" s="24"/>
      <c r="E41" s="8"/>
      <c r="F41" s="8"/>
      <c r="G41" s="136">
        <v>0</v>
      </c>
      <c r="H41" s="137"/>
    </row>
    <row r="42" spans="1:8" s="26" customFormat="1" ht="11.25" customHeight="1">
      <c r="A42" s="5" t="s">
        <v>65</v>
      </c>
      <c r="B42" s="22">
        <v>0</v>
      </c>
      <c r="C42" s="23"/>
      <c r="D42" s="24"/>
      <c r="E42" s="8"/>
      <c r="F42" s="8"/>
      <c r="G42" s="136">
        <v>0</v>
      </c>
      <c r="H42" s="137"/>
    </row>
    <row r="43" spans="1:8" s="26" customFormat="1" ht="11.25" customHeight="1">
      <c r="A43" s="5" t="s">
        <v>66</v>
      </c>
      <c r="B43" s="22">
        <v>196728156</v>
      </c>
      <c r="C43" s="23"/>
      <c r="D43" s="24"/>
      <c r="E43" s="8"/>
      <c r="F43" s="8"/>
      <c r="G43" s="136">
        <v>116753513.3</v>
      </c>
      <c r="H43" s="137"/>
    </row>
    <row r="44" spans="1:8" ht="11.25" customHeight="1">
      <c r="A44" s="5" t="s">
        <v>67</v>
      </c>
      <c r="B44" s="83">
        <f>SUM(B45:B46)</f>
        <v>220272105</v>
      </c>
      <c r="C44" s="23"/>
      <c r="D44" s="24"/>
      <c r="E44" s="8"/>
      <c r="F44" s="8"/>
      <c r="G44" s="140">
        <v>19036435.039999999</v>
      </c>
      <c r="H44" s="141"/>
    </row>
    <row r="45" spans="1:8" ht="11.25" customHeight="1">
      <c r="A45" s="5" t="s">
        <v>68</v>
      </c>
      <c r="B45" s="22">
        <v>207795705</v>
      </c>
      <c r="C45" s="23"/>
      <c r="D45" s="24"/>
      <c r="E45" s="8"/>
      <c r="F45" s="8"/>
      <c r="G45" s="136">
        <v>4476195.290000001</v>
      </c>
      <c r="H45" s="137"/>
    </row>
    <row r="46" spans="1:8" ht="11.25" customHeight="1">
      <c r="A46" s="5" t="s">
        <v>69</v>
      </c>
      <c r="B46" s="22">
        <v>12476400</v>
      </c>
      <c r="C46" s="23"/>
      <c r="D46" s="24"/>
      <c r="E46" s="8"/>
      <c r="F46" s="8"/>
      <c r="G46" s="136">
        <v>14560239.75</v>
      </c>
      <c r="H46" s="137"/>
    </row>
    <row r="47" spans="1:8" ht="11.25" customHeight="1">
      <c r="A47" s="5" t="s">
        <v>70</v>
      </c>
      <c r="B47" s="22">
        <f>SUM(B48:B49)</f>
        <v>0</v>
      </c>
      <c r="C47" s="23"/>
      <c r="D47" s="24"/>
      <c r="E47" s="8"/>
      <c r="F47" s="8"/>
      <c r="G47" s="136">
        <v>233.14</v>
      </c>
      <c r="H47" s="137"/>
    </row>
    <row r="48" spans="1:8" ht="11.25" customHeight="1">
      <c r="A48" s="5" t="s">
        <v>71</v>
      </c>
      <c r="B48" s="22">
        <v>0</v>
      </c>
      <c r="C48" s="23"/>
      <c r="D48" s="24"/>
      <c r="E48" s="8"/>
      <c r="F48" s="8"/>
      <c r="G48" s="136">
        <v>0</v>
      </c>
      <c r="H48" s="137"/>
    </row>
    <row r="49" spans="1:8" ht="11.25" customHeight="1">
      <c r="A49" s="5" t="s">
        <v>72</v>
      </c>
      <c r="B49" s="22">
        <v>0</v>
      </c>
      <c r="C49" s="23"/>
      <c r="D49" s="24"/>
      <c r="E49" s="8"/>
      <c r="F49" s="8"/>
      <c r="G49" s="136">
        <v>233.14</v>
      </c>
      <c r="H49" s="137"/>
    </row>
    <row r="50" spans="1:8" s="26" customFormat="1">
      <c r="A50" s="4" t="s">
        <v>73</v>
      </c>
      <c r="B50" s="28">
        <f>B37-B38-B39-B41-B42-B48</f>
        <v>417000261</v>
      </c>
      <c r="C50" s="19"/>
      <c r="D50" s="20"/>
      <c r="E50" s="21"/>
      <c r="F50" s="21"/>
      <c r="G50" s="126">
        <f>G37-G38-G39-G41-G42-G48</f>
        <v>135790181.47999996</v>
      </c>
      <c r="H50" s="127"/>
    </row>
    <row r="51" spans="1:8" s="26" customFormat="1">
      <c r="A51" s="1" t="s">
        <v>0</v>
      </c>
      <c r="B51" s="29">
        <f>B36+B50</f>
        <v>26745384101</v>
      </c>
      <c r="C51" s="30"/>
      <c r="D51" s="31"/>
      <c r="E51" s="32"/>
      <c r="F51" s="32"/>
      <c r="G51" s="142">
        <f>G36+G50</f>
        <v>20263480339.019997</v>
      </c>
      <c r="H51" s="143"/>
    </row>
    <row r="52" spans="1:8">
      <c r="A52" s="33"/>
      <c r="B52" s="34"/>
      <c r="C52" s="35"/>
      <c r="D52" s="35"/>
      <c r="E52" s="36"/>
      <c r="F52" s="37"/>
      <c r="G52" s="37"/>
      <c r="H52" s="36"/>
    </row>
    <row r="53" spans="1:8">
      <c r="A53" s="144" t="s">
        <v>74</v>
      </c>
      <c r="B53" s="112" t="s">
        <v>75</v>
      </c>
      <c r="C53" s="115" t="str">
        <f>C10</f>
        <v>Até o Bimestre /  2020</v>
      </c>
      <c r="D53" s="116"/>
      <c r="E53" s="116"/>
      <c r="F53" s="116"/>
      <c r="G53" s="116"/>
      <c r="H53" s="117"/>
    </row>
    <row r="54" spans="1:8" ht="11.25" customHeight="1">
      <c r="A54" s="145"/>
      <c r="B54" s="113"/>
      <c r="C54" s="147" t="s">
        <v>76</v>
      </c>
      <c r="D54" s="147" t="s">
        <v>77</v>
      </c>
      <c r="E54" s="149" t="s">
        <v>78</v>
      </c>
      <c r="F54" s="150" t="s">
        <v>132</v>
      </c>
      <c r="G54" s="118" t="s">
        <v>79</v>
      </c>
      <c r="H54" s="120"/>
    </row>
    <row r="55" spans="1:8" ht="11.25" customHeight="1">
      <c r="A55" s="145"/>
      <c r="B55" s="113"/>
      <c r="C55" s="147"/>
      <c r="D55" s="147"/>
      <c r="E55" s="147"/>
      <c r="F55" s="151"/>
      <c r="G55" s="152"/>
      <c r="H55" s="153"/>
    </row>
    <row r="56" spans="1:8" ht="18.75" customHeight="1">
      <c r="A56" s="145"/>
      <c r="B56" s="113"/>
      <c r="C56" s="147"/>
      <c r="D56" s="147"/>
      <c r="E56" s="147"/>
      <c r="F56" s="151"/>
      <c r="G56" s="154"/>
      <c r="H56" s="155"/>
    </row>
    <row r="57" spans="1:8" ht="30.75" customHeight="1">
      <c r="A57" s="146"/>
      <c r="B57" s="114"/>
      <c r="C57" s="148"/>
      <c r="D57" s="148"/>
      <c r="E57" s="80" t="s">
        <v>35</v>
      </c>
      <c r="F57" s="81" t="s">
        <v>80</v>
      </c>
      <c r="G57" s="38" t="s">
        <v>81</v>
      </c>
      <c r="H57" s="39" t="s">
        <v>82</v>
      </c>
    </row>
    <row r="58" spans="1:8" s="26" customFormat="1">
      <c r="A58" s="4" t="s">
        <v>83</v>
      </c>
      <c r="B58" s="85">
        <f t="shared" ref="B58:H58" si="0">SUM(B59:B61)</f>
        <v>26366903977.849998</v>
      </c>
      <c r="C58" s="85">
        <f t="shared" si="0"/>
        <v>20059611965.599991</v>
      </c>
      <c r="D58" s="85">
        <f t="shared" si="0"/>
        <v>17407216191.299973</v>
      </c>
      <c r="E58" s="40">
        <f t="shared" si="0"/>
        <v>15820493142.189964</v>
      </c>
      <c r="F58" s="86">
        <f t="shared" si="0"/>
        <v>2043736062.5100007</v>
      </c>
      <c r="G58" s="85">
        <f t="shared" si="0"/>
        <v>231663649.61999995</v>
      </c>
      <c r="H58" s="87">
        <f t="shared" si="0"/>
        <v>221656723.7400001</v>
      </c>
    </row>
    <row r="59" spans="1:8">
      <c r="A59" s="5" t="s">
        <v>84</v>
      </c>
      <c r="B59" s="41">
        <v>16966666327.669996</v>
      </c>
      <c r="C59" s="41">
        <v>12041336891.939981</v>
      </c>
      <c r="D59" s="41">
        <v>11776243559.979977</v>
      </c>
      <c r="E59" s="41">
        <v>10645277323.489956</v>
      </c>
      <c r="F59" s="42">
        <v>1103301897.6800001</v>
      </c>
      <c r="G59" s="41">
        <v>7620658.7499999981</v>
      </c>
      <c r="H59" s="44">
        <v>7329644.5099999988</v>
      </c>
    </row>
    <row r="60" spans="1:8">
      <c r="A60" s="5" t="s">
        <v>85</v>
      </c>
      <c r="B60" s="41">
        <v>676479692.20000005</v>
      </c>
      <c r="C60" s="41">
        <v>618921227</v>
      </c>
      <c r="D60" s="41">
        <v>305716953.68000007</v>
      </c>
      <c r="E60" s="41">
        <v>305707354.54000008</v>
      </c>
      <c r="F60" s="42">
        <v>13237540.580000002</v>
      </c>
      <c r="G60" s="41">
        <v>9802.75</v>
      </c>
      <c r="H60" s="44">
        <v>9802.75</v>
      </c>
    </row>
    <row r="61" spans="1:8">
      <c r="A61" s="5" t="s">
        <v>86</v>
      </c>
      <c r="B61" s="41">
        <v>8723757957.9800014</v>
      </c>
      <c r="C61" s="41">
        <v>7399353846.6600084</v>
      </c>
      <c r="D61" s="41">
        <v>5325255677.6399956</v>
      </c>
      <c r="E61" s="41">
        <v>4869508464.1600075</v>
      </c>
      <c r="F61" s="42">
        <v>927196624.25000072</v>
      </c>
      <c r="G61" s="41">
        <v>224033188.11999995</v>
      </c>
      <c r="H61" s="44">
        <v>214317276.48000011</v>
      </c>
    </row>
    <row r="62" spans="1:8" s="26" customFormat="1">
      <c r="A62" s="4" t="s">
        <v>87</v>
      </c>
      <c r="B62" s="85">
        <f t="shared" ref="B62:H62" si="1">B58-B60</f>
        <v>25690424285.649998</v>
      </c>
      <c r="C62" s="85">
        <f t="shared" si="1"/>
        <v>19440690738.599991</v>
      </c>
      <c r="D62" s="85">
        <f t="shared" si="1"/>
        <v>17101499237.619972</v>
      </c>
      <c r="E62" s="85">
        <f t="shared" si="1"/>
        <v>15514785787.649963</v>
      </c>
      <c r="F62" s="86">
        <f t="shared" si="1"/>
        <v>2030498521.9300008</v>
      </c>
      <c r="G62" s="85">
        <f t="shared" si="1"/>
        <v>231653846.86999995</v>
      </c>
      <c r="H62" s="87">
        <f t="shared" si="1"/>
        <v>221646920.9900001</v>
      </c>
    </row>
    <row r="63" spans="1:8" s="26" customFormat="1">
      <c r="A63" s="4" t="s">
        <v>88</v>
      </c>
      <c r="B63" s="43">
        <f t="shared" ref="B63:H63" si="2">B64+B65+B70</f>
        <v>2686401489.6900001</v>
      </c>
      <c r="C63" s="43">
        <f t="shared" si="2"/>
        <v>2062489311.99</v>
      </c>
      <c r="D63" s="43">
        <f t="shared" si="2"/>
        <v>1036623903.15</v>
      </c>
      <c r="E63" s="43">
        <f t="shared" si="2"/>
        <v>973892009.39999986</v>
      </c>
      <c r="F63" s="88">
        <f t="shared" si="2"/>
        <v>258005338.8599999</v>
      </c>
      <c r="G63" s="43">
        <f t="shared" si="2"/>
        <v>61295532.20000001</v>
      </c>
      <c r="H63" s="89">
        <f t="shared" si="2"/>
        <v>46016794.690000005</v>
      </c>
    </row>
    <row r="64" spans="1:8" s="26" customFormat="1">
      <c r="A64" s="25" t="s">
        <v>89</v>
      </c>
      <c r="B64" s="41">
        <v>1457435379.3399999</v>
      </c>
      <c r="C64" s="41">
        <v>867679562.77999997</v>
      </c>
      <c r="D64" s="41">
        <v>410864362.70999998</v>
      </c>
      <c r="E64" s="41">
        <v>348493097.14999992</v>
      </c>
      <c r="F64" s="42">
        <v>233189202.1699999</v>
      </c>
      <c r="G64" s="41">
        <v>61286449.670000009</v>
      </c>
      <c r="H64" s="44">
        <v>46007712.160000004</v>
      </c>
    </row>
    <row r="65" spans="1:8" s="26" customFormat="1">
      <c r="A65" s="4" t="s">
        <v>90</v>
      </c>
      <c r="B65" s="41">
        <v>63759109.380000003</v>
      </c>
      <c r="C65" s="41">
        <v>31204654.210000001</v>
      </c>
      <c r="D65" s="41">
        <v>19747648.780000001</v>
      </c>
      <c r="E65" s="41">
        <v>19687146.990000002</v>
      </c>
      <c r="F65" s="42">
        <v>2185183.5999999996</v>
      </c>
      <c r="G65" s="41">
        <v>9082.5300000000007</v>
      </c>
      <c r="H65" s="44">
        <v>9082.5300000000007</v>
      </c>
    </row>
    <row r="66" spans="1:8">
      <c r="A66" s="5" t="s">
        <v>91</v>
      </c>
      <c r="B66" s="41">
        <v>1000</v>
      </c>
      <c r="C66" s="41">
        <v>0</v>
      </c>
      <c r="D66" s="41">
        <v>0</v>
      </c>
      <c r="E66" s="41">
        <v>0</v>
      </c>
      <c r="F66" s="42">
        <v>30000</v>
      </c>
      <c r="G66" s="41">
        <v>0</v>
      </c>
      <c r="H66" s="44">
        <v>0</v>
      </c>
    </row>
    <row r="67" spans="1:8">
      <c r="A67" s="5" t="s">
        <v>92</v>
      </c>
      <c r="B67" s="41">
        <v>0</v>
      </c>
      <c r="C67" s="41">
        <v>0</v>
      </c>
      <c r="D67" s="41">
        <v>0</v>
      </c>
      <c r="E67" s="41">
        <v>0</v>
      </c>
      <c r="F67" s="42">
        <v>0</v>
      </c>
      <c r="G67" s="41">
        <v>0</v>
      </c>
      <c r="H67" s="44">
        <v>0</v>
      </c>
    </row>
    <row r="68" spans="1:8">
      <c r="A68" s="5" t="s">
        <v>93</v>
      </c>
      <c r="B68" s="41">
        <v>0</v>
      </c>
      <c r="C68" s="41">
        <v>0</v>
      </c>
      <c r="D68" s="41">
        <v>0</v>
      </c>
      <c r="E68" s="41">
        <v>0</v>
      </c>
      <c r="F68" s="42">
        <v>0</v>
      </c>
      <c r="G68" s="41">
        <v>0</v>
      </c>
      <c r="H68" s="44">
        <v>0</v>
      </c>
    </row>
    <row r="69" spans="1:8">
      <c r="A69" s="5" t="s">
        <v>94</v>
      </c>
      <c r="B69" s="90">
        <v>63758109.380000003</v>
      </c>
      <c r="C69" s="90">
        <v>31204654.210000001</v>
      </c>
      <c r="D69" s="90">
        <v>19747648.780000001</v>
      </c>
      <c r="E69" s="90">
        <v>19687146.990000002</v>
      </c>
      <c r="F69" s="45">
        <v>2155183.5999999996</v>
      </c>
      <c r="G69" s="90">
        <v>9082.5300000000007</v>
      </c>
      <c r="H69" s="91">
        <v>9082.5300000000007</v>
      </c>
    </row>
    <row r="70" spans="1:8" s="26" customFormat="1">
      <c r="A70" s="4" t="s">
        <v>95</v>
      </c>
      <c r="B70" s="41">
        <v>1165207000.97</v>
      </c>
      <c r="C70" s="41">
        <v>1163605095</v>
      </c>
      <c r="D70" s="41">
        <v>606011891.65999997</v>
      </c>
      <c r="E70" s="41">
        <v>605711765.25999999</v>
      </c>
      <c r="F70" s="42">
        <v>22630953.090000004</v>
      </c>
      <c r="G70" s="41">
        <v>0</v>
      </c>
      <c r="H70" s="44">
        <v>0</v>
      </c>
    </row>
    <row r="71" spans="1:8" s="26" customFormat="1">
      <c r="A71" s="4" t="s">
        <v>96</v>
      </c>
      <c r="B71" s="43">
        <f t="shared" ref="B71:H71" si="3">B63-B66-B67-B68-B70</f>
        <v>1521193488.72</v>
      </c>
      <c r="C71" s="43">
        <f t="shared" si="3"/>
        <v>898884216.99000001</v>
      </c>
      <c r="D71" s="43">
        <f t="shared" si="3"/>
        <v>430612011.49000001</v>
      </c>
      <c r="E71" s="43">
        <f t="shared" si="3"/>
        <v>368180244.13999987</v>
      </c>
      <c r="F71" s="43">
        <f t="shared" si="3"/>
        <v>235344385.76999989</v>
      </c>
      <c r="G71" s="43">
        <f t="shared" si="3"/>
        <v>61295532.20000001</v>
      </c>
      <c r="H71" s="43">
        <f t="shared" si="3"/>
        <v>46016794.690000005</v>
      </c>
    </row>
    <row r="72" spans="1:8" s="26" customFormat="1">
      <c r="A72" s="4" t="s">
        <v>97</v>
      </c>
      <c r="B72" s="43">
        <v>18731001.870000001</v>
      </c>
      <c r="C72" s="43"/>
      <c r="D72" s="43"/>
      <c r="E72" s="43"/>
      <c r="F72" s="43"/>
      <c r="G72" s="43"/>
      <c r="H72" s="43"/>
    </row>
    <row r="73" spans="1:8" s="26" customFormat="1">
      <c r="A73" s="2" t="s">
        <v>1</v>
      </c>
      <c r="B73" s="46">
        <f t="shared" ref="B73:H73" si="4">ROUND(B62+B71+B72,2)</f>
        <v>27230348776.240002</v>
      </c>
      <c r="C73" s="46">
        <f t="shared" si="4"/>
        <v>20339574955.59</v>
      </c>
      <c r="D73" s="46">
        <f t="shared" si="4"/>
        <v>17532111249.110001</v>
      </c>
      <c r="E73" s="46">
        <f t="shared" si="4"/>
        <v>15882966031.790001</v>
      </c>
      <c r="F73" s="46">
        <f t="shared" si="4"/>
        <v>2265842907.6999998</v>
      </c>
      <c r="G73" s="46">
        <f t="shared" si="4"/>
        <v>292949379.06999999</v>
      </c>
      <c r="H73" s="47">
        <f t="shared" si="4"/>
        <v>267663715.68000001</v>
      </c>
    </row>
    <row r="74" spans="1:8">
      <c r="A74" s="92"/>
      <c r="B74" s="34"/>
      <c r="C74" s="35"/>
      <c r="D74" s="93"/>
      <c r="H74" s="48"/>
    </row>
    <row r="75" spans="1:8" ht="18" customHeight="1">
      <c r="A75" s="3" t="s">
        <v>2</v>
      </c>
      <c r="B75" s="162">
        <f>ROUND(G51-E73-F73-H73,2)</f>
        <v>1847007683.8499999</v>
      </c>
      <c r="C75" s="163"/>
      <c r="D75" s="163"/>
      <c r="E75" s="163"/>
      <c r="F75" s="163"/>
      <c r="G75" s="163"/>
      <c r="H75" s="164"/>
    </row>
    <row r="76" spans="1:8">
      <c r="A76" s="21"/>
      <c r="B76" s="76"/>
      <c r="C76" s="49"/>
      <c r="D76" s="49"/>
      <c r="E76" s="49"/>
      <c r="F76" s="49"/>
      <c r="G76" s="49"/>
      <c r="H76" s="50" t="s">
        <v>98</v>
      </c>
    </row>
    <row r="77" spans="1:8">
      <c r="A77" s="21"/>
      <c r="B77" s="76"/>
      <c r="C77" s="49"/>
      <c r="D77" s="49"/>
      <c r="E77" s="49"/>
      <c r="F77" s="49"/>
      <c r="G77" s="49"/>
      <c r="H77" s="50" t="s">
        <v>99</v>
      </c>
    </row>
    <row r="78" spans="1:8">
      <c r="A78" s="165" t="s">
        <v>3</v>
      </c>
      <c r="B78" s="167" t="s">
        <v>100</v>
      </c>
      <c r="C78" s="168"/>
      <c r="D78" s="168"/>
      <c r="E78" s="168"/>
      <c r="F78" s="168"/>
      <c r="G78" s="168"/>
      <c r="H78" s="169"/>
    </row>
    <row r="79" spans="1:8">
      <c r="A79" s="166"/>
      <c r="B79" s="170"/>
      <c r="C79" s="171"/>
      <c r="D79" s="171"/>
      <c r="E79" s="171"/>
      <c r="F79" s="171"/>
      <c r="G79" s="171"/>
      <c r="H79" s="172"/>
    </row>
    <row r="80" spans="1:8" ht="15.75">
      <c r="A80" s="51" t="s">
        <v>101</v>
      </c>
      <c r="B80" s="173">
        <v>1957141359</v>
      </c>
      <c r="C80" s="174"/>
      <c r="D80" s="174"/>
      <c r="E80" s="174"/>
      <c r="F80" s="174"/>
      <c r="G80" s="174"/>
      <c r="H80" s="175"/>
    </row>
    <row r="81" spans="1:8">
      <c r="A81" s="21"/>
      <c r="B81" s="76"/>
      <c r="C81" s="49"/>
      <c r="D81" s="49"/>
      <c r="E81" s="49"/>
      <c r="F81" s="49"/>
      <c r="G81" s="49"/>
      <c r="H81" s="49"/>
    </row>
    <row r="82" spans="1:8" ht="11.25" customHeight="1">
      <c r="A82" s="78"/>
      <c r="B82" s="115" t="str">
        <f>C53</f>
        <v>Até o Bimestre /  2020</v>
      </c>
      <c r="C82" s="116"/>
      <c r="D82" s="116"/>
      <c r="E82" s="116"/>
      <c r="F82" s="116"/>
      <c r="G82" s="116"/>
      <c r="H82" s="117"/>
    </row>
    <row r="83" spans="1:8" ht="11.25" customHeight="1">
      <c r="A83" s="79" t="s">
        <v>4</v>
      </c>
      <c r="B83" s="130" t="s">
        <v>102</v>
      </c>
      <c r="C83" s="131"/>
      <c r="D83" s="131"/>
      <c r="E83" s="131"/>
      <c r="F83" s="131"/>
      <c r="G83" s="131"/>
      <c r="H83" s="132"/>
    </row>
    <row r="84" spans="1:8" ht="11.25" customHeight="1">
      <c r="A84" s="52"/>
      <c r="B84" s="176"/>
      <c r="C84" s="177"/>
      <c r="D84" s="177"/>
      <c r="E84" s="177"/>
      <c r="F84" s="177"/>
      <c r="G84" s="177"/>
      <c r="H84" s="178"/>
    </row>
    <row r="85" spans="1:8">
      <c r="A85" s="5" t="s">
        <v>5</v>
      </c>
      <c r="B85" s="156">
        <v>379591499.56</v>
      </c>
      <c r="C85" s="157"/>
      <c r="D85" s="157"/>
      <c r="E85" s="157"/>
      <c r="F85" s="157"/>
      <c r="G85" s="157"/>
      <c r="H85" s="158"/>
    </row>
    <row r="86" spans="1:8">
      <c r="A86" s="53" t="s">
        <v>6</v>
      </c>
      <c r="B86" s="159">
        <v>3075168256.1300001</v>
      </c>
      <c r="C86" s="160"/>
      <c r="D86" s="160"/>
      <c r="E86" s="160"/>
      <c r="F86" s="160"/>
      <c r="G86" s="160"/>
      <c r="H86" s="161"/>
    </row>
    <row r="87" spans="1:8" ht="11.25" customHeight="1">
      <c r="A87" s="5"/>
      <c r="B87" s="45"/>
      <c r="C87" s="54"/>
      <c r="D87" s="54"/>
      <c r="H87" s="48"/>
    </row>
    <row r="88" spans="1:8" ht="19.5" customHeight="1">
      <c r="A88" s="3" t="s">
        <v>7</v>
      </c>
      <c r="B88" s="162">
        <f>ROUND((B75+(B85-B86)),2)</f>
        <v>-848569072.72000003</v>
      </c>
      <c r="C88" s="163"/>
      <c r="D88" s="163"/>
      <c r="E88" s="163"/>
      <c r="F88" s="163"/>
      <c r="G88" s="163"/>
      <c r="H88" s="164"/>
    </row>
    <row r="89" spans="1:8" ht="11.25" customHeight="1">
      <c r="A89" s="55"/>
      <c r="B89" s="76"/>
      <c r="H89" s="48"/>
    </row>
    <row r="90" spans="1:8" ht="11.25" customHeight="1">
      <c r="A90" s="165" t="s">
        <v>8</v>
      </c>
      <c r="B90" s="167" t="s">
        <v>100</v>
      </c>
      <c r="C90" s="168"/>
      <c r="D90" s="168"/>
      <c r="E90" s="168"/>
      <c r="F90" s="168"/>
      <c r="G90" s="168"/>
      <c r="H90" s="169"/>
    </row>
    <row r="91" spans="1:8" ht="11.25" customHeight="1">
      <c r="A91" s="166"/>
      <c r="B91" s="170"/>
      <c r="C91" s="171"/>
      <c r="D91" s="171"/>
      <c r="E91" s="171"/>
      <c r="F91" s="171"/>
      <c r="G91" s="171"/>
      <c r="H91" s="172"/>
    </row>
    <row r="92" spans="1:8" ht="15.75">
      <c r="A92" s="56" t="s">
        <v>101</v>
      </c>
      <c r="B92" s="173">
        <v>1128021056</v>
      </c>
      <c r="C92" s="174"/>
      <c r="D92" s="174"/>
      <c r="E92" s="174"/>
      <c r="F92" s="174"/>
      <c r="G92" s="174"/>
      <c r="H92" s="175"/>
    </row>
    <row r="93" spans="1:8">
      <c r="A93" s="55"/>
      <c r="B93" s="76"/>
      <c r="H93" s="48"/>
    </row>
    <row r="94" spans="1:8" ht="11.25" customHeight="1">
      <c r="A94" s="130" t="s">
        <v>103</v>
      </c>
      <c r="B94" s="131"/>
      <c r="C94" s="131"/>
      <c r="D94" s="131"/>
      <c r="E94" s="131"/>
      <c r="F94" s="131"/>
      <c r="G94" s="131"/>
      <c r="H94" s="132"/>
    </row>
    <row r="95" spans="1:8" ht="11.25" customHeight="1">
      <c r="A95" s="133"/>
      <c r="B95" s="134"/>
      <c r="C95" s="134"/>
      <c r="D95" s="134"/>
      <c r="E95" s="134"/>
      <c r="F95" s="134"/>
      <c r="G95" s="134"/>
      <c r="H95" s="135"/>
    </row>
    <row r="96" spans="1:8">
      <c r="A96" s="57"/>
      <c r="B96" s="187" t="s">
        <v>104</v>
      </c>
      <c r="C96" s="188"/>
      <c r="D96" s="188"/>
      <c r="E96" s="188"/>
      <c r="F96" s="188"/>
      <c r="G96" s="188"/>
      <c r="H96" s="189"/>
    </row>
    <row r="97" spans="1:8" ht="11.25" customHeight="1">
      <c r="A97" s="79" t="s">
        <v>9</v>
      </c>
      <c r="B97" s="190" t="s">
        <v>145</v>
      </c>
      <c r="C97" s="191"/>
      <c r="D97" s="191"/>
      <c r="E97" s="192"/>
      <c r="F97" s="193" t="s">
        <v>105</v>
      </c>
      <c r="G97" s="194"/>
      <c r="H97" s="195"/>
    </row>
    <row r="98" spans="1:8">
      <c r="A98" s="58"/>
      <c r="B98" s="154" t="s">
        <v>35</v>
      </c>
      <c r="C98" s="196"/>
      <c r="D98" s="196"/>
      <c r="E98" s="155"/>
      <c r="F98" s="197" t="s">
        <v>80</v>
      </c>
      <c r="G98" s="198"/>
      <c r="H98" s="199"/>
    </row>
    <row r="99" spans="1:8">
      <c r="A99" s="5" t="s">
        <v>10</v>
      </c>
      <c r="B99" s="179">
        <v>15265744682.700001</v>
      </c>
      <c r="C99" s="180"/>
      <c r="D99" s="180"/>
      <c r="E99" s="181"/>
      <c r="F99" s="182">
        <v>16989119916.690001</v>
      </c>
      <c r="G99" s="124"/>
      <c r="H99" s="125"/>
    </row>
    <row r="100" spans="1:8">
      <c r="A100" s="5" t="s">
        <v>11</v>
      </c>
      <c r="B100" s="183">
        <v>115608194.28</v>
      </c>
      <c r="C100" s="184"/>
      <c r="D100" s="184"/>
      <c r="E100" s="185"/>
      <c r="F100" s="186">
        <f>F101+F104</f>
        <v>1850979733.8500009</v>
      </c>
      <c r="G100" s="126"/>
      <c r="H100" s="127"/>
    </row>
    <row r="101" spans="1:8">
      <c r="A101" s="6" t="s">
        <v>12</v>
      </c>
      <c r="B101" s="183">
        <v>0</v>
      </c>
      <c r="C101" s="184"/>
      <c r="D101" s="184"/>
      <c r="E101" s="185"/>
      <c r="F101" s="186">
        <f>IF((F102-F103)&lt;0,0,(F102-F103))</f>
        <v>1781723994.1300008</v>
      </c>
      <c r="G101" s="126"/>
      <c r="H101" s="127"/>
    </row>
    <row r="102" spans="1:8">
      <c r="A102" s="6" t="s">
        <v>13</v>
      </c>
      <c r="B102" s="208">
        <v>1159251684.9200001</v>
      </c>
      <c r="C102" s="209"/>
      <c r="D102" s="209"/>
      <c r="E102" s="210"/>
      <c r="F102" s="211">
        <v>1908761108.7000005</v>
      </c>
      <c r="G102" s="136"/>
      <c r="H102" s="137"/>
    </row>
    <row r="103" spans="1:8">
      <c r="A103" s="6" t="s">
        <v>14</v>
      </c>
      <c r="B103" s="208">
        <v>1978673307.0499964</v>
      </c>
      <c r="C103" s="209"/>
      <c r="D103" s="209"/>
      <c r="E103" s="210"/>
      <c r="F103" s="211">
        <v>127037114.56999969</v>
      </c>
      <c r="G103" s="136"/>
      <c r="H103" s="137"/>
    </row>
    <row r="104" spans="1:8">
      <c r="A104" s="6" t="s">
        <v>15</v>
      </c>
      <c r="B104" s="208">
        <v>115608194.28</v>
      </c>
      <c r="C104" s="209"/>
      <c r="D104" s="209"/>
      <c r="E104" s="210"/>
      <c r="F104" s="211">
        <v>69255739.720000014</v>
      </c>
      <c r="G104" s="136"/>
      <c r="H104" s="137"/>
    </row>
    <row r="105" spans="1:8">
      <c r="A105" s="5" t="s">
        <v>16</v>
      </c>
      <c r="B105" s="200">
        <v>15150136488.42</v>
      </c>
      <c r="C105" s="201"/>
      <c r="D105" s="201"/>
      <c r="E105" s="202"/>
      <c r="F105" s="203">
        <f>F99-F100</f>
        <v>15138140182.84</v>
      </c>
      <c r="G105" s="204"/>
      <c r="H105" s="205"/>
    </row>
    <row r="106" spans="1:8">
      <c r="A106" s="59" t="s">
        <v>17</v>
      </c>
      <c r="B106" s="206">
        <f>ROUND(B105-F105,2)</f>
        <v>11996305.58</v>
      </c>
      <c r="C106" s="142"/>
      <c r="D106" s="142"/>
      <c r="E106" s="142"/>
      <c r="F106" s="142"/>
      <c r="G106" s="142"/>
      <c r="H106" s="143"/>
    </row>
    <row r="107" spans="1:8" ht="11.25" customHeight="1">
      <c r="A107" s="60"/>
      <c r="B107" s="61"/>
      <c r="C107" s="62"/>
      <c r="D107" s="62"/>
      <c r="E107" s="63"/>
      <c r="F107" s="62"/>
      <c r="G107" s="62"/>
      <c r="H107" s="64"/>
    </row>
    <row r="108" spans="1:8" ht="11.25" customHeight="1">
      <c r="A108" s="65"/>
      <c r="B108" s="130" t="str">
        <f>B82</f>
        <v>Até o Bimestre /  2020</v>
      </c>
      <c r="C108" s="131"/>
      <c r="D108" s="131"/>
      <c r="E108" s="131"/>
      <c r="F108" s="131"/>
      <c r="G108" s="131"/>
      <c r="H108" s="132"/>
    </row>
    <row r="109" spans="1:8" ht="11.25" customHeight="1">
      <c r="A109" s="82" t="s">
        <v>18</v>
      </c>
      <c r="B109" s="176"/>
      <c r="C109" s="177"/>
      <c r="D109" s="177"/>
      <c r="E109" s="177"/>
      <c r="F109" s="177"/>
      <c r="G109" s="177"/>
      <c r="H109" s="178"/>
    </row>
    <row r="110" spans="1:8" ht="11.25" customHeight="1">
      <c r="A110" s="66"/>
      <c r="B110" s="133"/>
      <c r="C110" s="134"/>
      <c r="D110" s="134"/>
      <c r="E110" s="134"/>
      <c r="F110" s="134"/>
      <c r="G110" s="134"/>
      <c r="H110" s="135"/>
    </row>
    <row r="111" spans="1:8">
      <c r="A111" s="67" t="s">
        <v>19</v>
      </c>
      <c r="B111" s="156">
        <v>1851636192.4799967</v>
      </c>
      <c r="C111" s="157"/>
      <c r="D111" s="157"/>
      <c r="E111" s="157"/>
      <c r="F111" s="157"/>
      <c r="G111" s="157"/>
      <c r="H111" s="158"/>
    </row>
    <row r="112" spans="1:8">
      <c r="A112" s="68" t="s">
        <v>106</v>
      </c>
      <c r="B112" s="207">
        <v>0</v>
      </c>
      <c r="C112" s="140"/>
      <c r="D112" s="140"/>
      <c r="E112" s="140"/>
      <c r="F112" s="140"/>
      <c r="G112" s="140"/>
      <c r="H112" s="141"/>
    </row>
    <row r="113" spans="1:8">
      <c r="A113" s="68" t="s">
        <v>20</v>
      </c>
      <c r="B113" s="100"/>
      <c r="C113" s="101"/>
      <c r="D113" s="101"/>
      <c r="E113" s="101"/>
      <c r="F113" s="101"/>
      <c r="G113" s="101"/>
      <c r="H113" s="102">
        <v>6230315.96</v>
      </c>
    </row>
    <row r="114" spans="1:8">
      <c r="A114" s="68" t="s">
        <v>107</v>
      </c>
      <c r="B114" s="83"/>
      <c r="C114" s="76"/>
      <c r="D114" s="76"/>
      <c r="E114" s="76"/>
      <c r="F114" s="76"/>
      <c r="G114" s="76"/>
      <c r="H114" s="77">
        <v>0</v>
      </c>
    </row>
    <row r="115" spans="1:8">
      <c r="A115" s="68" t="s">
        <v>108</v>
      </c>
      <c r="B115" s="83"/>
      <c r="C115" s="76"/>
      <c r="D115" s="76"/>
      <c r="E115" s="76"/>
      <c r="F115" s="76"/>
      <c r="G115" s="76"/>
      <c r="H115" s="102">
        <v>4976280.8499999996</v>
      </c>
    </row>
    <row r="116" spans="1:8">
      <c r="A116" s="68" t="s">
        <v>133</v>
      </c>
      <c r="B116" s="83"/>
      <c r="C116" s="76"/>
      <c r="D116" s="76"/>
      <c r="E116" s="76"/>
      <c r="F116" s="76"/>
      <c r="G116" s="76"/>
      <c r="H116" s="102">
        <v>-3354393761.6500001</v>
      </c>
    </row>
    <row r="117" spans="1:8">
      <c r="A117" s="68" t="s">
        <v>21</v>
      </c>
      <c r="B117" s="159">
        <v>5518822920.3599968</v>
      </c>
      <c r="C117" s="160"/>
      <c r="D117" s="160"/>
      <c r="E117" s="160"/>
      <c r="F117" s="160"/>
      <c r="G117" s="160"/>
      <c r="H117" s="161"/>
    </row>
    <row r="118" spans="1:8" ht="25.5">
      <c r="A118" s="94" t="s">
        <v>22</v>
      </c>
      <c r="B118" s="163">
        <f>ROUND(B106-B111-B112+H113+H114-H115+H116+B117,2)</f>
        <v>326043306.92000002</v>
      </c>
      <c r="C118" s="163"/>
      <c r="D118" s="163"/>
      <c r="E118" s="163"/>
      <c r="F118" s="163"/>
      <c r="G118" s="163"/>
      <c r="H118" s="164"/>
    </row>
    <row r="119" spans="1:8" ht="11.25" customHeight="1">
      <c r="A119" s="55"/>
      <c r="B119" s="76"/>
      <c r="H119" s="48"/>
    </row>
    <row r="120" spans="1:8" ht="11.25" customHeight="1">
      <c r="A120" s="2" t="s">
        <v>23</v>
      </c>
      <c r="B120" s="162">
        <f>ROUND(B118-(B85-B86),2)</f>
        <v>3021620063.4899998</v>
      </c>
      <c r="C120" s="163"/>
      <c r="D120" s="163"/>
      <c r="E120" s="163"/>
      <c r="F120" s="163"/>
      <c r="G120" s="163"/>
      <c r="H120" s="164"/>
    </row>
    <row r="121" spans="1:8">
      <c r="A121" s="69"/>
    </row>
    <row r="122" spans="1:8">
      <c r="A122" s="219" t="s">
        <v>109</v>
      </c>
      <c r="B122" s="221" t="s">
        <v>110</v>
      </c>
      <c r="C122" s="222"/>
      <c r="D122" s="222"/>
      <c r="E122" s="222"/>
      <c r="F122" s="222"/>
      <c r="G122" s="222"/>
      <c r="H122" s="223"/>
    </row>
    <row r="123" spans="1:8">
      <c r="A123" s="220"/>
      <c r="B123" s="224"/>
      <c r="C123" s="225"/>
      <c r="D123" s="225"/>
      <c r="E123" s="225"/>
      <c r="F123" s="225"/>
      <c r="G123" s="225"/>
      <c r="H123" s="226"/>
    </row>
    <row r="124" spans="1:8">
      <c r="A124" s="71" t="s">
        <v>111</v>
      </c>
      <c r="B124" s="212">
        <f>+B125+B126</f>
        <v>250874660.39000005</v>
      </c>
      <c r="C124" s="213"/>
      <c r="D124" s="213"/>
      <c r="E124" s="213"/>
      <c r="F124" s="213"/>
      <c r="G124" s="213"/>
      <c r="H124" s="214"/>
    </row>
    <row r="125" spans="1:8">
      <c r="A125" s="95" t="s">
        <v>112</v>
      </c>
      <c r="B125" s="215">
        <v>0</v>
      </c>
      <c r="C125" s="216"/>
      <c r="D125" s="216"/>
      <c r="E125" s="216"/>
      <c r="F125" s="216"/>
      <c r="G125" s="216"/>
      <c r="H125" s="217"/>
    </row>
    <row r="126" spans="1:8" ht="15.75" customHeight="1">
      <c r="A126" s="96" t="s">
        <v>113</v>
      </c>
      <c r="B126" s="159">
        <v>250874660.39000005</v>
      </c>
      <c r="C126" s="160"/>
      <c r="D126" s="160"/>
      <c r="E126" s="160"/>
      <c r="F126" s="160"/>
      <c r="G126" s="160"/>
      <c r="H126" s="161"/>
    </row>
    <row r="127" spans="1:8">
      <c r="A127" s="71" t="s">
        <v>114</v>
      </c>
      <c r="B127" s="215">
        <v>0</v>
      </c>
      <c r="C127" s="216"/>
      <c r="D127" s="216"/>
      <c r="E127" s="216"/>
      <c r="F127" s="216"/>
      <c r="G127" s="216"/>
      <c r="H127" s="217"/>
    </row>
    <row r="128" spans="1:8">
      <c r="A128" s="97" t="str">
        <f ca="1">CONCATENATE("FONTE: Sistema: FINCON, Unidade Responsável: Controladoria Geral do Município, Data e hora da Emissão: ",TEXT(NOW(),"dd/mm/aaaa hh:mm"))</f>
        <v>FONTE: Sistema: FINCON, Unidade Responsável: Controladoria Geral do Município, Data e hora da Emissão: 26/11/2020 17:41</v>
      </c>
      <c r="B128" s="72"/>
      <c r="C128" s="72"/>
      <c r="D128" s="72"/>
      <c r="E128" s="72"/>
      <c r="F128" s="72"/>
      <c r="G128" s="72"/>
      <c r="H128" s="73" t="s">
        <v>115</v>
      </c>
    </row>
    <row r="129" spans="1:8">
      <c r="A129" s="97" t="s">
        <v>116</v>
      </c>
      <c r="B129" s="74"/>
      <c r="C129" s="74"/>
      <c r="D129" s="74"/>
      <c r="E129" s="74"/>
      <c r="F129" s="74"/>
      <c r="G129" s="74"/>
      <c r="H129" s="50"/>
    </row>
    <row r="130" spans="1:8">
      <c r="A130" s="97"/>
      <c r="B130" s="74"/>
      <c r="C130" s="74"/>
      <c r="D130" s="74"/>
      <c r="E130" s="74"/>
      <c r="F130" s="74"/>
      <c r="G130" s="74"/>
      <c r="H130" s="50"/>
    </row>
    <row r="131" spans="1:8">
      <c r="A131" s="97"/>
      <c r="B131" s="74"/>
      <c r="C131" s="74"/>
      <c r="D131" s="74"/>
      <c r="E131" s="74"/>
      <c r="F131" s="74"/>
      <c r="G131" s="74"/>
      <c r="H131" s="50"/>
    </row>
    <row r="132" spans="1:8">
      <c r="A132" s="10"/>
      <c r="C132" s="76"/>
    </row>
    <row r="133" spans="1:8">
      <c r="A133" s="218" t="s">
        <v>120</v>
      </c>
      <c r="B133" s="218"/>
      <c r="C133" s="99"/>
    </row>
    <row r="134" spans="1:8">
      <c r="A134" s="108" t="s">
        <v>24</v>
      </c>
      <c r="B134" s="107" t="s">
        <v>121</v>
      </c>
      <c r="C134" s="99"/>
    </row>
    <row r="135" spans="1:8" hidden="1">
      <c r="A135" s="104" t="s">
        <v>135</v>
      </c>
      <c r="B135" s="105" t="e">
        <f>-#REF!*0</f>
        <v>#REF!</v>
      </c>
      <c r="C135" s="99"/>
    </row>
    <row r="136" spans="1:8" hidden="1">
      <c r="A136" s="104" t="s">
        <v>136</v>
      </c>
      <c r="B136" s="105" t="e">
        <f>-#REF!*0</f>
        <v>#REF!</v>
      </c>
      <c r="C136" s="99"/>
    </row>
    <row r="137" spans="1:8">
      <c r="A137" s="104" t="s">
        <v>137</v>
      </c>
      <c r="B137" s="105">
        <v>-57912.960000000006</v>
      </c>
      <c r="C137" s="99"/>
    </row>
    <row r="138" spans="1:8">
      <c r="A138" s="104" t="s">
        <v>146</v>
      </c>
      <c r="B138" s="105">
        <v>-23922647.219999999</v>
      </c>
      <c r="C138" s="99"/>
    </row>
    <row r="139" spans="1:8">
      <c r="A139" s="104" t="s">
        <v>122</v>
      </c>
      <c r="B139" s="105">
        <v>-25960036.859999999</v>
      </c>
      <c r="C139" s="99"/>
    </row>
    <row r="140" spans="1:8">
      <c r="A140" s="104" t="s">
        <v>123</v>
      </c>
      <c r="B140" s="105">
        <v>8266554.2400000002</v>
      </c>
      <c r="C140" s="99"/>
      <c r="D140" s="45"/>
    </row>
    <row r="141" spans="1:8">
      <c r="A141" s="104" t="s">
        <v>138</v>
      </c>
      <c r="B141" s="105">
        <v>-11501851.969999999</v>
      </c>
      <c r="C141" s="99"/>
      <c r="D141" s="45"/>
    </row>
    <row r="142" spans="1:8">
      <c r="A142" s="104" t="s">
        <v>119</v>
      </c>
      <c r="B142" s="105">
        <v>15793207.189999999</v>
      </c>
      <c r="C142" s="99"/>
      <c r="D142" s="45"/>
    </row>
    <row r="143" spans="1:8">
      <c r="A143" s="104" t="s">
        <v>139</v>
      </c>
      <c r="B143" s="105">
        <v>-1376555.68</v>
      </c>
      <c r="C143" s="99"/>
      <c r="D143" s="45"/>
    </row>
    <row r="144" spans="1:8">
      <c r="A144" s="104" t="s">
        <v>140</v>
      </c>
      <c r="B144" s="105">
        <v>167557.96</v>
      </c>
      <c r="C144" s="99"/>
      <c r="D144" s="45"/>
    </row>
    <row r="145" spans="1:6">
      <c r="A145" s="104" t="s">
        <v>118</v>
      </c>
      <c r="B145" s="105">
        <v>-83975321.730000004</v>
      </c>
      <c r="C145" s="99"/>
      <c r="D145" s="45"/>
    </row>
    <row r="146" spans="1:6">
      <c r="A146" s="104" t="s">
        <v>134</v>
      </c>
      <c r="B146" s="105">
        <v>47756.02</v>
      </c>
      <c r="C146" s="99"/>
      <c r="D146" s="45"/>
    </row>
    <row r="147" spans="1:6">
      <c r="A147" s="109" t="s">
        <v>124</v>
      </c>
      <c r="B147" s="110">
        <v>-122519251.01000001</v>
      </c>
      <c r="C147" s="99"/>
      <c r="D147" s="45"/>
    </row>
    <row r="148" spans="1:6" hidden="1">
      <c r="A148" s="104" t="s">
        <v>117</v>
      </c>
      <c r="B148" s="106">
        <v>0</v>
      </c>
      <c r="C148" s="99"/>
      <c r="D148" s="45"/>
    </row>
    <row r="149" spans="1:6">
      <c r="A149" s="104" t="s">
        <v>125</v>
      </c>
      <c r="B149" s="105">
        <v>58069.749999997213</v>
      </c>
      <c r="C149" s="99"/>
      <c r="D149" s="45"/>
    </row>
    <row r="150" spans="1:6">
      <c r="A150" s="104" t="s">
        <v>126</v>
      </c>
      <c r="B150" s="105">
        <v>-4317222.8600000003</v>
      </c>
      <c r="C150" s="99"/>
      <c r="D150" s="45"/>
    </row>
    <row r="151" spans="1:6">
      <c r="A151" s="104" t="s">
        <v>127</v>
      </c>
      <c r="B151" s="105">
        <v>30000</v>
      </c>
      <c r="C151" s="99"/>
      <c r="D151" s="45"/>
    </row>
    <row r="152" spans="1:6">
      <c r="A152" s="104" t="s">
        <v>128</v>
      </c>
      <c r="B152" s="105">
        <v>46352454.559999995</v>
      </c>
      <c r="C152" s="99"/>
    </row>
    <row r="153" spans="1:6">
      <c r="A153" s="104" t="s">
        <v>141</v>
      </c>
      <c r="B153" s="105">
        <v>4676506552.8499975</v>
      </c>
      <c r="C153" s="99"/>
      <c r="D153" s="17"/>
      <c r="E153" s="98"/>
      <c r="F153" s="98"/>
    </row>
    <row r="154" spans="1:6">
      <c r="A154" s="104" t="s">
        <v>142</v>
      </c>
      <c r="B154" s="105">
        <v>103290694.93999958</v>
      </c>
      <c r="C154" s="17"/>
    </row>
    <row r="155" spans="1:6">
      <c r="A155" s="104" t="s">
        <v>129</v>
      </c>
      <c r="B155" s="105">
        <v>819421622.13</v>
      </c>
    </row>
    <row r="156" spans="1:6" ht="25.5">
      <c r="A156" s="111" t="s">
        <v>130</v>
      </c>
      <c r="B156" s="110">
        <v>5641342171.369997</v>
      </c>
    </row>
    <row r="157" spans="1:6" ht="21.75" customHeight="1">
      <c r="A157" s="109" t="s">
        <v>131</v>
      </c>
      <c r="B157" s="110">
        <v>5518822920.3599968</v>
      </c>
      <c r="C157" s="17"/>
    </row>
    <row r="158" spans="1:6">
      <c r="B158" s="103">
        <f>+B157-B117</f>
        <v>0</v>
      </c>
    </row>
  </sheetData>
  <mergeCells count="103">
    <mergeCell ref="B124:H124"/>
    <mergeCell ref="B125:H125"/>
    <mergeCell ref="B126:H126"/>
    <mergeCell ref="B127:H127"/>
    <mergeCell ref="A133:B133"/>
    <mergeCell ref="B117:H117"/>
    <mergeCell ref="B118:H118"/>
    <mergeCell ref="B120:H120"/>
    <mergeCell ref="A122:A123"/>
    <mergeCell ref="B122:H123"/>
    <mergeCell ref="B105:E105"/>
    <mergeCell ref="F105:H105"/>
    <mergeCell ref="B106:H106"/>
    <mergeCell ref="B108:H110"/>
    <mergeCell ref="B111:H111"/>
    <mergeCell ref="B112:H112"/>
    <mergeCell ref="B102:E102"/>
    <mergeCell ref="F102:H102"/>
    <mergeCell ref="B103:E103"/>
    <mergeCell ref="F103:H103"/>
    <mergeCell ref="B104:E104"/>
    <mergeCell ref="F104:H104"/>
    <mergeCell ref="B99:E99"/>
    <mergeCell ref="F99:H99"/>
    <mergeCell ref="B100:E100"/>
    <mergeCell ref="F100:H100"/>
    <mergeCell ref="B101:E101"/>
    <mergeCell ref="F101:H101"/>
    <mergeCell ref="A94:H95"/>
    <mergeCell ref="B96:H96"/>
    <mergeCell ref="B97:E97"/>
    <mergeCell ref="F97:H97"/>
    <mergeCell ref="B98:E98"/>
    <mergeCell ref="F98:H98"/>
    <mergeCell ref="B85:H85"/>
    <mergeCell ref="B86:H86"/>
    <mergeCell ref="B88:H88"/>
    <mergeCell ref="A90:A91"/>
    <mergeCell ref="B90:H91"/>
    <mergeCell ref="B92:H92"/>
    <mergeCell ref="B75:H75"/>
    <mergeCell ref="A78:A79"/>
    <mergeCell ref="B78:H79"/>
    <mergeCell ref="B80:H80"/>
    <mergeCell ref="B82:H82"/>
    <mergeCell ref="B83:H84"/>
    <mergeCell ref="G51:H51"/>
    <mergeCell ref="A53:A57"/>
    <mergeCell ref="B53:B57"/>
    <mergeCell ref="C53:H53"/>
    <mergeCell ref="C54:C57"/>
    <mergeCell ref="D54:D57"/>
    <mergeCell ref="E54:E56"/>
    <mergeCell ref="F54:F56"/>
    <mergeCell ref="G54:H56"/>
    <mergeCell ref="G45:H45"/>
    <mergeCell ref="G46:H46"/>
    <mergeCell ref="G47:H47"/>
    <mergeCell ref="G48:H48"/>
    <mergeCell ref="G49:H49"/>
    <mergeCell ref="G50:H50"/>
    <mergeCell ref="G39:H39"/>
    <mergeCell ref="G40:H40"/>
    <mergeCell ref="G41:H41"/>
    <mergeCell ref="G42:H42"/>
    <mergeCell ref="G43:H43"/>
    <mergeCell ref="G44:H44"/>
    <mergeCell ref="G33:H33"/>
    <mergeCell ref="G34:H34"/>
    <mergeCell ref="G35:H35"/>
    <mergeCell ref="G36:H36"/>
    <mergeCell ref="G37:H37"/>
    <mergeCell ref="G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B10:B12"/>
    <mergeCell ref="C10:H10"/>
    <mergeCell ref="C11:H11"/>
    <mergeCell ref="C12:H12"/>
    <mergeCell ref="G13:H13"/>
    <mergeCell ref="G14:H14"/>
    <mergeCell ref="A1:H1"/>
    <mergeCell ref="A2:H2"/>
    <mergeCell ref="A3:H3"/>
    <mergeCell ref="A4:H4"/>
    <mergeCell ref="A5:H5"/>
    <mergeCell ref="A8:H9"/>
  </mergeCells>
  <pageMargins left="0.51181102362204722" right="0.51181102362204722" top="0.31496062992125984" bottom="0.31496062992125984" header="0.31496062992125984" footer="0.19685039370078741"/>
  <pageSetup paperSize="9" scale="49" orientation="portrait" r:id="rId1"/>
  <rowBreaks count="1" manualBreakCount="1">
    <brk id="76" max="7" man="1"/>
  </rowBreaks>
  <ignoredErrors>
    <ignoredError sqref="G40 G14 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6 Prim e Nom</vt:lpstr>
      <vt:lpstr>'Anexo 6 Prim e Nom'!Area_de_impressao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usuario</cp:lastModifiedBy>
  <cp:lastPrinted>2020-11-26T20:41:34Z</cp:lastPrinted>
  <dcterms:created xsi:type="dcterms:W3CDTF">2020-06-08T15:14:13Z</dcterms:created>
  <dcterms:modified xsi:type="dcterms:W3CDTF">2020-11-26T20:41:36Z</dcterms:modified>
</cp:coreProperties>
</file>